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4360" windowHeight="8000" activeTab="0"/>
  </bookViews>
  <sheets>
    <sheet name="Приложение 1" sheetId="1" r:id="rId1"/>
    <sheet name="Приложение 2" sheetId="2" r:id="rId2"/>
    <sheet name="Приложение 3" sheetId="3" r:id="rId3"/>
    <sheet name="Лист3" sheetId="4" r:id="rId4"/>
  </sheets>
  <definedNames>
    <definedName name="_edn1" localSheetId="1">'Приложение 2'!#REF!</definedName>
    <definedName name="_ednref1" localSheetId="1">'Приложение 2'!#REF!</definedName>
    <definedName name="_xlnm.Print_Area" localSheetId="0">'Приложение 1'!$A$1:$E$48</definedName>
    <definedName name="_xlnm.Print_Area" localSheetId="1">'Приложение 2'!$A$1:$I$201</definedName>
  </definedNames>
  <calcPr fullCalcOnLoad="1" refMode="R1C1"/>
</workbook>
</file>

<file path=xl/sharedStrings.xml><?xml version="1.0" encoding="utf-8"?>
<sst xmlns="http://schemas.openxmlformats.org/spreadsheetml/2006/main" count="972" uniqueCount="416">
  <si>
    <t xml:space="preserve">Наименование </t>
  </si>
  <si>
    <t>Раздел, подраздел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</si>
  <si>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</si>
  <si>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</si>
  <si>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</si>
  <si>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</si>
  <si>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</si>
  <si>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1.3.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</si>
  <si>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</si>
  <si>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1.4.</t>
  </si>
  <si>
    <t>НАЦИОНАЛЬНАЯ БЕЗОПАСНОСТЬ И ПРАВООХРАНИТЕЛЬНАЯ ДЕЯТЕЛЬНОСТЬ</t>
  </si>
  <si>
    <t>2.1.</t>
  </si>
  <si>
    <t>НАЦИОНАЛЬНАЯ ЭКОНОМИКА</t>
  </si>
  <si>
    <t>3.1.</t>
  </si>
  <si>
    <t>Общеэкономические вопросы</t>
  </si>
  <si>
    <t>ЖИЛИЩНО-КОММУНАЛЬНОЕ ХОЗЯЙСТВО</t>
  </si>
  <si>
    <t>4.1.</t>
  </si>
  <si>
    <t>Благоустройство</t>
  </si>
  <si>
    <t>ОБРАЗОВАНИЕ</t>
  </si>
  <si>
    <t>5.1.</t>
  </si>
  <si>
    <t>Молодежная политика и оздоровление детей</t>
  </si>
  <si>
    <t>КУЛЬТУРА, КИНЕМАТОГРАФИЯ</t>
  </si>
  <si>
    <t>6.1.</t>
  </si>
  <si>
    <t>Культура</t>
  </si>
  <si>
    <t>СОЦИАЛЬНАЯ ПОЛИТИКА</t>
  </si>
  <si>
    <t>7.1.</t>
  </si>
  <si>
    <t>Социальное обеспечение населения</t>
  </si>
  <si>
    <t>Охрана семьи и детства</t>
  </si>
  <si>
    <t>8.1.</t>
  </si>
  <si>
    <t>СРЕДСТВА МАССОВОЙ ИНФОРМАЦИИ</t>
  </si>
  <si>
    <t>Периодическая печать и издательства</t>
  </si>
  <si>
    <t>ИТОГО РАСХОДОВ</t>
  </si>
  <si>
    <t>0100</t>
  </si>
  <si>
    <t>0102</t>
  </si>
  <si>
    <t>0103</t>
  </si>
  <si>
    <t>0104</t>
  </si>
  <si>
    <t>0113</t>
  </si>
  <si>
    <t>0300</t>
  </si>
  <si>
    <t>0400</t>
  </si>
  <si>
    <t>0401</t>
  </si>
  <si>
    <t>0500</t>
  </si>
  <si>
    <t>0503</t>
  </si>
  <si>
    <t>0700</t>
  </si>
  <si>
    <t>0709</t>
  </si>
  <si>
    <t>0800</t>
  </si>
  <si>
    <t>0801</t>
  </si>
  <si>
    <t>0707</t>
  </si>
  <si>
    <t>Другие вопросы в области образования</t>
  </si>
  <si>
    <t>№ п/п</t>
  </si>
  <si>
    <t>Утверждено, тыс. руб.</t>
  </si>
  <si>
    <t>Исполнено, тыс. руб.</t>
  </si>
  <si>
    <t xml:space="preserve">к  Решению Муниципального Совета </t>
  </si>
  <si>
    <t>МО Горелово</t>
  </si>
  <si>
    <t>Дорожное хозяйство</t>
  </si>
  <si>
    <t>0409</t>
  </si>
  <si>
    <t>Другие общегосударственные вопросы</t>
  </si>
  <si>
    <t>Профессиональная подготовка, переподготовка и повышение квалификации</t>
  </si>
  <si>
    <t>0705</t>
  </si>
  <si>
    <t>3.2.</t>
  </si>
  <si>
    <t>Защита населения и территории от чрезвычайных ситуаций природного и техногенного характера, гражданская оборона</t>
  </si>
  <si>
    <t>1.5.</t>
  </si>
  <si>
    <t>Резервные фонды</t>
  </si>
  <si>
    <t>0111</t>
  </si>
  <si>
    <t>Приложение № 3</t>
  </si>
  <si>
    <t>ФИЗИЧЕСКАЯ КУЛЬТУРА И СПОРТ</t>
  </si>
  <si>
    <t>Массовый спорт</t>
  </si>
  <si>
    <t>1100</t>
  </si>
  <si>
    <t>1102</t>
  </si>
  <si>
    <t>3.3.</t>
  </si>
  <si>
    <t>Другие вопросы в области национальной экономики</t>
  </si>
  <si>
    <t>0412</t>
  </si>
  <si>
    <t>5.</t>
  </si>
  <si>
    <t>ОХРАНА ОКРУЖАЮЩЕЙ СРЕДЫ</t>
  </si>
  <si>
    <t>0600</t>
  </si>
  <si>
    <t>Другие вопросы в области охраны окружающей среды</t>
  </si>
  <si>
    <t>0605</t>
  </si>
  <si>
    <t>6.2.</t>
  </si>
  <si>
    <t>6.3.</t>
  </si>
  <si>
    <t>8.2.</t>
  </si>
  <si>
    <t>9.1.</t>
  </si>
  <si>
    <t>10.1.</t>
  </si>
  <si>
    <t>Расходы местного бюджета внутригородского муниципального образования Санкт-Петербурга  Муниципальный округ Горелово                                                                                              по разделам и подразделам классификации расходов                                                                                                      за 2021 год</t>
  </si>
  <si>
    <t>Номер</t>
  </si>
  <si>
    <t>Наименование статей</t>
  </si>
  <si>
    <t>Код
ГРБС</t>
  </si>
  <si>
    <t>Код
раздела
и под-
раздела</t>
  </si>
  <si>
    <t>Код
целевой 
статьи</t>
  </si>
  <si>
    <t>Код 
вида 
расхо-
дов</t>
  </si>
  <si>
    <t>План (тыс.руб.)</t>
  </si>
  <si>
    <t>Факт (тыс.руб.)</t>
  </si>
  <si>
    <t>% исполнения</t>
  </si>
  <si>
    <t>МУНИЦИПАЛЬНЫЙ СОВЕТ МО ГОРЕЛОВО</t>
  </si>
  <si>
    <t>1.</t>
  </si>
  <si>
    <t>Функционирование высшего должностного лица субъекта Российской Федерации и органа местного самоуправления</t>
  </si>
  <si>
    <t>1.1.1.</t>
  </si>
  <si>
    <t>00200 00011</t>
  </si>
  <si>
    <t>Расходы на выплаты персоналу государственных (муниципальных) органов</t>
  </si>
  <si>
    <t>120</t>
  </si>
  <si>
    <t>1.2.1.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</si>
  <si>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</si>
  <si>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00200 00022</t>
  </si>
  <si>
    <t>1.2.2.</t>
  </si>
  <si>
    <t>00200 00021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</si>
  <si>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</si>
  <si>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</si>
  <si>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</si>
  <si>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</si>
  <si>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1.2.3.</t>
  </si>
  <si>
    <t>Расходы по содержанию лиц, замещающих должности не отнесенные к должностям муниципальной службы представительного органа муниципального образования</t>
  </si>
  <si>
    <t>00200 00024</t>
  </si>
  <si>
    <t>1.2.4.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</si>
  <si>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</si>
  <si>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09200 00441</t>
  </si>
  <si>
    <t>Иные бюджетные ассигнования</t>
  </si>
  <si>
    <t>800</t>
  </si>
  <si>
    <t>МЕСТНАЯ АДМИНИСТРАЦИЯ МО ГОРЕЛОВО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</si>
  <si>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</si>
  <si>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1.3.1.</t>
  </si>
  <si>
    <t>Глава местной администрации (исполнительно-распорядительного органа муниципального образования)</t>
  </si>
  <si>
    <t>00200 00032</t>
  </si>
  <si>
    <t>1.3.2.</t>
  </si>
  <si>
    <t>00200 00031</t>
  </si>
  <si>
    <t>11448,36</t>
  </si>
  <si>
    <t>Расходы по содержанию лиц, замещающих должности не отнесенные к должностям муниципальной службы местной администрации</t>
  </si>
  <si>
    <t>00200 00033</t>
  </si>
  <si>
    <t>Расходы на выплаты персоналу органов местного самоуправления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</si>
  <si>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</si>
  <si>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</si>
  <si>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1.4.1.</t>
  </si>
  <si>
    <t xml:space="preserve">Резервный фонд местной администрации </t>
  </si>
  <si>
    <t>Резервные средства</t>
  </si>
  <si>
    <t>870</t>
  </si>
  <si>
    <t>1.5.1.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</si>
  <si>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</si>
  <si>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</si>
  <si>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1.5.2.</t>
  </si>
  <si>
    <t>Участие в реализации мер по профилактике дорожно-транспортного травматизма на  территории муниципального образования</t>
  </si>
  <si>
    <t>79512 00491</t>
  </si>
  <si>
    <t>1.5.3.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</si>
  <si>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</si>
  <si>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79503 00521</t>
  </si>
  <si>
    <t>1.5.4.</t>
  </si>
  <si>
    <t>Участие в деятельности по профилактике правонарушений в Санкт-Петербурге</t>
  </si>
  <si>
    <t>79504 00511</t>
  </si>
  <si>
    <t>1.5.5.</t>
  </si>
  <si>
    <t>Участие в установленном порядке  в мероприятиях по профилактике наркомании в Санкт-Петербурге</t>
  </si>
  <si>
    <t>79507 00531</t>
  </si>
  <si>
    <t>1.5.6.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</si>
  <si>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</si>
  <si>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79514 00541</t>
  </si>
  <si>
    <t>1.5.7.</t>
  </si>
  <si>
    <t>Участие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</si>
  <si>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79509 00591</t>
  </si>
  <si>
    <t>2.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</si>
  <si>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</si>
  <si>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</si>
  <si>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2.1.1.</t>
  </si>
  <si>
    <t>Проведение подготовки и обучения неработающего населения способам защиты и действиям в чрезвычайных ситуациях</t>
  </si>
  <si>
    <t>79510 00091</t>
  </si>
  <si>
    <t>3.</t>
  </si>
  <si>
    <t>3.1.1.</t>
  </si>
  <si>
    <t>Временное трудоустройство несовершеннолетних в возрасте от 14 до 18 лет в свободное от учебы время</t>
  </si>
  <si>
    <t>79505 00101</t>
  </si>
  <si>
    <t>Субсидии юридическим лицам (кроме муниципальных учреждений) и физическим лицам - производителям товаров, работ, услуг</t>
  </si>
  <si>
    <t>631</t>
  </si>
  <si>
    <t>3.2.1.</t>
  </si>
  <si>
    <t>Текущий ремонт  и содержание автомобильных дорог, расположенных в пределах границ муниципального образования</t>
  </si>
  <si>
    <t>79502 00111</t>
  </si>
  <si>
    <t xml:space="preserve"> Уплата налогов, сборов и иных платежей</t>
  </si>
  <si>
    <t xml:space="preserve">Иные закупки товаров, работ и услуг для муниципальных нужд
</t>
  </si>
  <si>
    <t>3.3.1.</t>
  </si>
  <si>
    <t>Расходы по содействию развития малого бизнеса на территории муниципального образования</t>
  </si>
  <si>
    <t>79515 00121</t>
  </si>
  <si>
    <t>4.</t>
  </si>
  <si>
    <t>4.1.1.</t>
  </si>
  <si>
    <t>Обеспечение проектирования благоустройства при размещении элементов благоустройства</t>
  </si>
  <si>
    <t>79501 00135</t>
  </si>
  <si>
    <t>4.1.2.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</si>
  <si>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</si>
  <si>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</si>
  <si>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4.1.3.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</si>
  <si>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</si>
  <si>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</si>
  <si>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4.1.4.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</si>
  <si>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</si>
  <si>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</si>
  <si>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4.1.5.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</si>
  <si>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</si>
  <si>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</si>
  <si>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4.1.6.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</si>
  <si>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</si>
  <si>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</si>
  <si>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>4.1.7.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</si>
  <si>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</si>
  <si>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79501 00162</t>
  </si>
  <si>
    <t>4.1.8.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</si>
  <si>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</si>
  <si>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</si>
  <si>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>5.1</t>
  </si>
  <si>
    <t>Другие вопросы в области охраны окружаюшей среды</t>
  </si>
  <si>
    <t>5.1.1</t>
  </si>
  <si>
    <t>Участие в мероприятиях по охране окружающей среды границах муниципального образования, за исключением организации и осуществления мероприятий по экологическому контролю</t>
  </si>
  <si>
    <t>79506 00171</t>
  </si>
  <si>
    <t>6.</t>
  </si>
  <si>
    <t>6.1.1.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</si>
  <si>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</si>
  <si>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42800 00181</t>
  </si>
  <si>
    <t>Молодежная политика</t>
  </si>
  <si>
    <t>6.2.1.</t>
  </si>
  <si>
    <t>Организация и проведение досуговых мероприятий для жителей муниципального образования</t>
  </si>
  <si>
    <t>79513 00561</t>
  </si>
  <si>
    <t>Иные закупки товаров, работ и услуг для муниципальных нужд</t>
  </si>
  <si>
    <t>Проведение работ по военно-патриотическому воспитанию граждан</t>
  </si>
  <si>
    <t>79516 00191</t>
  </si>
  <si>
    <t>6.3.1.</t>
  </si>
  <si>
    <t>6.3.2.</t>
  </si>
  <si>
    <t>6.3.3.</t>
  </si>
  <si>
    <t>6.3.4.</t>
  </si>
  <si>
    <t>6.3.5.</t>
  </si>
  <si>
    <t>6.3.6.</t>
  </si>
  <si>
    <t>7.</t>
  </si>
  <si>
    <t xml:space="preserve">КУЛЬТУРА, КИНЕМАТОГРАФИЯ </t>
  </si>
  <si>
    <t>7.1.1.</t>
  </si>
  <si>
    <t>Организация местных и участие в организации и проведении городских  праздничных и иных зрелищных мероприятий</t>
  </si>
  <si>
    <t>79508 00201</t>
  </si>
  <si>
    <t>7.1.2.</t>
  </si>
  <si>
    <t>8.</t>
  </si>
  <si>
    <t>1000</t>
  </si>
  <si>
    <t>1003</t>
  </si>
  <si>
    <t>8.1.1.</t>
  </si>
  <si>
    <t>50500 00231</t>
  </si>
  <si>
    <t>Публичные нормативные социальные выплаты гражданам</t>
  </si>
  <si>
    <t>310</t>
  </si>
  <si>
    <t>8.1.2</t>
  </si>
  <si>
    <t>Расходы на предоставление доплат к пенсии лицам, замещавшим должности муниципальной службы</t>
  </si>
  <si>
    <t>50500 00232</t>
  </si>
  <si>
    <t>1004</t>
  </si>
  <si>
    <t>8.2.1.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</si>
  <si>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</si>
  <si>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</si>
  <si>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8.2.2.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</si>
  <si>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</si>
  <si>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</si>
  <si>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</si>
  <si>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</si>
  <si>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9.</t>
  </si>
  <si>
    <t xml:space="preserve">Массовый спорт
</t>
  </si>
  <si>
    <t>9.1.1.</t>
  </si>
  <si>
    <t>Создание условий для развития на территории муниципального образования массовой физической культуры и спорта</t>
  </si>
  <si>
    <t>79511 00241</t>
  </si>
  <si>
    <t>Иные закупки товаров, работ и услуг для государственных (муниципальных) нужд</t>
  </si>
  <si>
    <t>10.</t>
  </si>
  <si>
    <t>1200</t>
  </si>
  <si>
    <t>10.1</t>
  </si>
  <si>
    <t>1202</t>
  </si>
  <si>
    <t>10.1.1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</si>
  <si>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</si>
  <si>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45700 00251</t>
  </si>
  <si>
    <t>100</t>
  </si>
  <si>
    <t>Код</t>
  </si>
  <si>
    <t>Наименование источника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</si>
  <si>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</si>
  <si>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</si>
  <si>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</si>
  <si>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</si>
  <si>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</si>
  <si>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</si>
  <si>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</si>
  <si>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</si>
  <si>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</si>
  <si>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</si>
  <si>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</si>
  <si>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</si>
  <si>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</si>
  <si>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</si>
  <si>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</si>
  <si>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</si>
  <si>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</si>
  <si>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</si>
  <si>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</si>
  <si>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</si>
  <si>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</si>
  <si>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</si>
  <si>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</si>
  <si>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</si>
  <si>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</si>
  <si>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</si>
  <si>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</si>
  <si>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</si>
  <si>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</si>
  <si>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</si>
  <si>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</si>
  <si>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</si>
  <si>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</si>
  <si>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</si>
  <si>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</si>
  <si>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000 2 02 30027 00 0000 150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</si>
  <si>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</si>
  <si>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</si>
  <si>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</si>
  <si>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</si>
  <si>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</si>
  <si>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</si>
  <si>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Доходы местного бюджета  внутригородского муниципального образования Санкт-Петербурга Муниципальный округ Горелово по кодам классификации доходов бюджетов за 2021 год</t>
  </si>
  <si>
    <t>Утверждено бюджетом, тыс.руб.</t>
  </si>
  <si>
    <t>Исполнено за 2021 год, тыс.руб.</t>
  </si>
  <si>
    <t>942 2 02 15001 03 0000 150</t>
  </si>
  <si>
    <t>942 2 02 30024 03 0100 150</t>
  </si>
  <si>
    <t>942 2 02 30024 03 0200 150</t>
  </si>
  <si>
    <t>942 2 02 30027 03 0100 150</t>
  </si>
  <si>
    <t>942 2 02 30027 03 0200 150</t>
  </si>
  <si>
    <t>942 1 13 02993 03 0200 130</t>
  </si>
  <si>
    <t>000 1 17 00000 00 0000 000</t>
  </si>
  <si>
    <t>ПРОЧИЕ НЕНАЛОГОВЫЕ ДОХОДЫ</t>
  </si>
  <si>
    <t>000 1 17 05000 00 0000 000</t>
  </si>
  <si>
    <t>942 1 17 05030 03 0000 180</t>
  </si>
  <si>
    <t>Прочие неналоговые доходы бюджетов внутригородских муниципальных образований городов федерального значения</t>
  </si>
  <si>
    <t>000 2 19 00000 00 0000 000</t>
  </si>
  <si>
    <t>000 2 19 00000 03 0000 150</t>
  </si>
  <si>
    <t>942 2 19 60010 03 0000 150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</si>
  <si>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</si>
  <si>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
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</si>
  <si>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</si>
  <si>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 xml:space="preserve">000 1 16 00000 00 0000 000 </t>
  </si>
  <si>
    <t>ШТРАФЫ, САНКЦИИ, ВОЗМЕЩЕНИЕ УЩЕРБА</t>
  </si>
  <si>
    <t>000 1 16 07000 00 0000 140</t>
  </si>
  <si>
    <t>000 1 16 07010 00 0000 140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</si>
  <si>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</si>
  <si>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</si>
  <si>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942 1 16 07010 03 0000 140</t>
  </si>
  <si>
    <t>Штрафы, неустойки, пени, уплаченные в случае просрочки исполнения поставщиком (
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</si>
  <si>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000 1 16 10000 00 0000 140</t>
  </si>
  <si>
    <t>000 1 16 10120 00 0000 140</t>
  </si>
  <si>
    <t xml:space="preserve">000 1 16 10123 01 0000 140 </t>
  </si>
  <si>
    <t>853 1 16 10123 01 0031 140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</si>
  <si>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</si>
  <si>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</si>
  <si>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</si>
  <si>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Платежи в целях возмещения причиненного ущерба (убытков)</t>
  </si>
  <si>
    <t xml:space="preserve">          
</t>
  </si>
  <si>
    <t>Приложение №1</t>
  </si>
  <si>
    <t>к Решению</t>
  </si>
  <si>
    <t>Муниципального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</si>
  <si>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</si>
  <si>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</si>
  <si>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200</t>
  </si>
  <si>
    <t>00201 00021</t>
  </si>
  <si>
    <t>1.2.5.</t>
  </si>
  <si>
    <t>1.2.6.</t>
  </si>
  <si>
    <t>Содержание Главы муниципального образования</t>
  </si>
  <si>
    <t>Обеспечение деятельности местной администрации муниципального образования и содержание лиц, замещающих должности муниципальной службы , а так же лиц, замещающих должности , не отнесенные к должностям муниципальной службы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</si>
  <si>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</si>
  <si>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07000 00281</t>
  </si>
  <si>
    <t>600</t>
  </si>
  <si>
    <t>Предоставление субсидий бюджетным, автономным учреждениям и иным некоммерческим организациям</t>
  </si>
  <si>
    <t>3.2.3.</t>
  </si>
  <si>
    <t>300</t>
  </si>
  <si>
    <t>Социальное обеспечение и иные выплаты населению</t>
  </si>
  <si>
    <t xml:space="preserve">            Расходы местного бюджета внутригородского муниицпального образования Санкт-Петербурга Муниципальный округ Горелово по ведомственной структуре расходов бюджета за 2021 год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</si>
  <si>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3.1.1.1.</t>
  </si>
  <si>
    <t>1.1.1.1.</t>
  </si>
  <si>
    <t>1.3.1.1.</t>
  </si>
  <si>
    <t>1.3.2.1.</t>
  </si>
  <si>
    <t>1.3.2.2.</t>
  </si>
  <si>
    <t>1.3.2.3.</t>
  </si>
  <si>
    <t>1.3.2.4.</t>
  </si>
  <si>
    <t>1.3.3.</t>
  </si>
  <si>
    <t>1.3.3.1.</t>
  </si>
  <si>
    <t>1.3.3.2.</t>
  </si>
  <si>
    <t>1.4.1.1.</t>
  </si>
  <si>
    <t>1.5.1.1.</t>
  </si>
  <si>
    <t>1.5.2.1.</t>
  </si>
  <si>
    <t>1.5.3.1.</t>
  </si>
  <si>
    <t>1.5.4.1.</t>
  </si>
  <si>
    <t>1.5.5.1.</t>
  </si>
  <si>
    <t>1.5.6.1.</t>
  </si>
  <si>
    <t>1.5.7.1.</t>
  </si>
  <si>
    <t>2.1.1.1.</t>
  </si>
  <si>
    <t>3.2.1.1.</t>
  </si>
  <si>
    <t>3.2.1.2..</t>
  </si>
  <si>
    <t>3.2.3.1.</t>
  </si>
  <si>
    <t>3.3.1.1.</t>
  </si>
  <si>
    <t>4.1.1.1.</t>
  </si>
  <si>
    <t>4.1.2.1.</t>
  </si>
  <si>
    <t>4.1.2.2.</t>
  </si>
  <si>
    <t>4.1.3.1.</t>
  </si>
  <si>
    <t>4.1.3.2.</t>
  </si>
  <si>
    <t>4.1.4.1.</t>
  </si>
  <si>
    <t>4.1.5.1.</t>
  </si>
  <si>
    <t>4.1.6.1.</t>
  </si>
  <si>
    <t>4.1.6.2.</t>
  </si>
  <si>
    <t>4.1.7.1.</t>
  </si>
  <si>
    <t>4.1.8.1.</t>
  </si>
  <si>
    <t>4.1.8.2.</t>
  </si>
  <si>
    <t>5.1.1.1.</t>
  </si>
  <si>
    <t>6.1.1.1.</t>
  </si>
  <si>
    <t>6.2.1.1.</t>
  </si>
  <si>
    <t>6.2.2.</t>
  </si>
  <si>
    <t>6.2.2.1.</t>
  </si>
  <si>
    <t>6.3.1.1.</t>
  </si>
  <si>
    <t>6.3.2.1.</t>
  </si>
  <si>
    <t>6.3.3.1.</t>
  </si>
  <si>
    <t>6.3.4.1.</t>
  </si>
  <si>
    <t>6.3.5.1.</t>
  </si>
  <si>
    <t>6.3.6.1.</t>
  </si>
  <si>
    <t>7.1.1.1.</t>
  </si>
  <si>
    <t>7.1.2.1.</t>
  </si>
  <si>
    <t xml:space="preserve">Расходы на предоставление доплат к пенсии лицам, замещавшим муниципальные должности </t>
  </si>
  <si>
    <t>8.1.1.1.</t>
  </si>
  <si>
    <t>8.1.2.1.</t>
  </si>
  <si>
    <t>8.2.1.1.</t>
  </si>
  <si>
    <t>8.2.2.1.</t>
  </si>
  <si>
    <t>9.1.1.1.</t>
  </si>
  <si>
    <t>10.1.1.1.</t>
  </si>
  <si>
    <t xml:space="preserve">от "11"мая 2022 г. № 22 </t>
  </si>
  <si>
    <t xml:space="preserve">Приложение №2                                                                               к Решению Муниципального Совета МО Горелово                      от "11"мая 2022 г. № 22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</si>
</sst>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"/>
    <numFmt numFmtId="171" formatCode="_-* #,##0.0_р_._-;\-* #,##0.0_р_._-;_-* &quot;-&quot;??_р_._-;_-@_-"/>
    <numFmt numFmtId="172" formatCode="0.00000"/>
    <numFmt numFmtId="173" formatCode="0.0000"/>
    <numFmt numFmtId="174" formatCode="0.000"/>
    <numFmt numFmtId="175" formatCode="#,##0.000"/>
    <numFmt numFmtId="176" formatCode="0.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.5"/>
      <name val="Arial Cyr"/>
      <family val="0"/>
    </font>
    <font>
      <b/>
      <i/>
      <sz val="8"/>
      <name val="Times New Roman"/>
      <family val="1"/>
    </font>
    <font>
      <b/>
      <i/>
      <sz val="11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Times New Roman Cyr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CFEDA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67" fillId="0" borderId="0" xfId="0" applyFont="1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170" fontId="71" fillId="0" borderId="10" xfId="0" applyNumberFormat="1" applyFont="1" applyBorder="1" applyAlignment="1">
      <alignment horizontal="center" vertical="center" wrapText="1"/>
    </xf>
    <xf numFmtId="0" fontId="68" fillId="33" borderId="10" xfId="0" applyFont="1" applyFill="1" applyBorder="1" applyAlignment="1">
      <alignment vertical="center" wrapText="1"/>
    </xf>
    <xf numFmtId="49" fontId="71" fillId="33" borderId="10" xfId="0" applyNumberFormat="1" applyFont="1" applyFill="1" applyBorder="1" applyAlignment="1">
      <alignment horizontal="center" vertical="center" wrapText="1"/>
    </xf>
    <xf numFmtId="170" fontId="71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170" fontId="74" fillId="0" borderId="10" xfId="0" applyNumberFormat="1" applyFont="1" applyBorder="1" applyAlignment="1">
      <alignment horizontal="center" vertical="center" wrapText="1"/>
    </xf>
    <xf numFmtId="49" fontId="74" fillId="33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vertical="center" wrapText="1"/>
    </xf>
    <xf numFmtId="170" fontId="74" fillId="33" borderId="10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170" fontId="74" fillId="0" borderId="10" xfId="0" applyNumberFormat="1" applyFont="1" applyBorder="1" applyAlignment="1">
      <alignment horizontal="center" vertical="center"/>
    </xf>
    <xf numFmtId="170" fontId="71" fillId="0" borderId="10" xfId="0" applyNumberFormat="1" applyFont="1" applyBorder="1" applyAlignment="1">
      <alignment horizontal="center" vertical="center"/>
    </xf>
    <xf numFmtId="4" fontId="74" fillId="33" borderId="10" xfId="0" applyNumberFormat="1" applyFont="1" applyFill="1" applyBorder="1" applyAlignment="1">
      <alignment horizontal="center" vertical="center" wrapText="1"/>
    </xf>
    <xf numFmtId="0" fontId="6" fillId="0" borderId="0" xfId="53" applyAlignment="1">
      <alignment vertical="top"/>
      <protection/>
    </xf>
    <xf numFmtId="0" fontId="6" fillId="0" borderId="0" xfId="53" applyAlignment="1">
      <alignment horizontal="left" vertical="top"/>
      <protection/>
    </xf>
    <xf numFmtId="0" fontId="6" fillId="0" borderId="0" xfId="53">
      <alignment/>
      <protection/>
    </xf>
    <xf numFmtId="0" fontId="9" fillId="0" borderId="11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center" vertical="top"/>
      <protection/>
    </xf>
    <xf numFmtId="0" fontId="9" fillId="0" borderId="12" xfId="53" applyFont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10" fillId="0" borderId="0" xfId="53" applyFont="1" applyAlignment="1">
      <alignment/>
      <protection/>
    </xf>
    <xf numFmtId="0" fontId="11" fillId="0" borderId="14" xfId="53" applyFont="1" applyBorder="1" applyAlignment="1">
      <alignment horizontal="center" vertical="top"/>
      <protection/>
    </xf>
    <xf numFmtId="0" fontId="11" fillId="0" borderId="15" xfId="53" applyFont="1" applyBorder="1" applyAlignment="1">
      <alignment horizontal="center" vertical="top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/>
      <protection/>
    </xf>
    <xf numFmtId="0" fontId="12" fillId="0" borderId="0" xfId="53" applyFont="1" applyBorder="1" applyAlignment="1">
      <alignment horizontal="center"/>
      <protection/>
    </xf>
    <xf numFmtId="0" fontId="13" fillId="0" borderId="11" xfId="53" applyFont="1" applyBorder="1" applyAlignment="1">
      <alignment vertical="top"/>
      <protection/>
    </xf>
    <xf numFmtId="0" fontId="13" fillId="0" borderId="12" xfId="53" applyFont="1" applyBorder="1" applyAlignment="1" applyProtection="1">
      <alignment horizontal="left" vertical="top" wrapText="1"/>
      <protection locked="0"/>
    </xf>
    <xf numFmtId="0" fontId="13" fillId="0" borderId="12" xfId="53" applyFont="1" applyBorder="1" applyAlignment="1">
      <alignment horizontal="center" vertical="top"/>
      <protection/>
    </xf>
    <xf numFmtId="49" fontId="13" fillId="0" borderId="12" xfId="53" applyNumberFormat="1" applyFont="1" applyBorder="1" applyAlignment="1">
      <alignment horizontal="center" vertical="top"/>
      <protection/>
    </xf>
    <xf numFmtId="0" fontId="13" fillId="0" borderId="12" xfId="53" applyFont="1" applyBorder="1" applyAlignment="1">
      <alignment vertical="top"/>
      <protection/>
    </xf>
    <xf numFmtId="49" fontId="7" fillId="0" borderId="12" xfId="53" applyNumberFormat="1" applyFont="1" applyBorder="1" applyAlignment="1">
      <alignment horizontal="center" vertical="top"/>
      <protection/>
    </xf>
    <xf numFmtId="169" fontId="13" fillId="0" borderId="12" xfId="53" applyNumberFormat="1" applyFont="1" applyBorder="1" applyAlignment="1">
      <alignment horizontal="right" vertical="top"/>
      <protection/>
    </xf>
    <xf numFmtId="2" fontId="13" fillId="0" borderId="12" xfId="53" applyNumberFormat="1" applyFont="1" applyBorder="1" applyAlignment="1">
      <alignment horizontal="right" vertical="top"/>
      <protection/>
    </xf>
    <xf numFmtId="169" fontId="13" fillId="0" borderId="13" xfId="53" applyNumberFormat="1" applyFont="1" applyBorder="1" applyAlignment="1">
      <alignment horizontal="right" vertical="top"/>
      <protection/>
    </xf>
    <xf numFmtId="0" fontId="13" fillId="0" borderId="10" xfId="53" applyFont="1" applyBorder="1" applyAlignment="1">
      <alignment horizontal="left" vertical="top" wrapText="1"/>
      <protection/>
    </xf>
    <xf numFmtId="0" fontId="13" fillId="0" borderId="10" xfId="53" applyFont="1" applyBorder="1" applyAlignment="1">
      <alignment horizontal="center" vertical="top"/>
      <protection/>
    </xf>
    <xf numFmtId="49" fontId="13" fillId="0" borderId="10" xfId="53" applyNumberFormat="1" applyFont="1" applyBorder="1" applyAlignment="1">
      <alignment horizontal="center" vertical="top"/>
      <protection/>
    </xf>
    <xf numFmtId="49" fontId="7" fillId="0" borderId="10" xfId="53" applyNumberFormat="1" applyFont="1" applyBorder="1" applyAlignment="1">
      <alignment horizontal="center" vertical="top"/>
      <protection/>
    </xf>
    <xf numFmtId="2" fontId="13" fillId="0" borderId="10" xfId="53" applyNumberFormat="1" applyFont="1" applyBorder="1" applyAlignment="1">
      <alignment horizontal="right" vertical="top"/>
      <protection/>
    </xf>
    <xf numFmtId="169" fontId="13" fillId="0" borderId="17" xfId="53" applyNumberFormat="1" applyFont="1" applyBorder="1" applyAlignment="1">
      <alignment horizontal="right" vertical="top"/>
      <protection/>
    </xf>
    <xf numFmtId="0" fontId="7" fillId="0" borderId="10" xfId="53" applyFont="1" applyBorder="1" applyAlignment="1" applyProtection="1">
      <alignment horizontal="left" vertical="top" wrapText="1"/>
      <protection locked="0"/>
    </xf>
    <xf numFmtId="0" fontId="7" fillId="0" borderId="10" xfId="53" applyFont="1" applyBorder="1" applyAlignment="1">
      <alignment horizontal="center" vertical="top"/>
      <protection/>
    </xf>
    <xf numFmtId="2" fontId="7" fillId="0" borderId="10" xfId="53" applyNumberFormat="1" applyFont="1" applyBorder="1" applyAlignment="1">
      <alignment horizontal="right" vertical="top"/>
      <protection/>
    </xf>
    <xf numFmtId="0" fontId="7" fillId="0" borderId="18" xfId="53" applyFont="1" applyBorder="1" applyAlignment="1">
      <alignment horizontal="left" vertical="top"/>
      <protection/>
    </xf>
    <xf numFmtId="0" fontId="7" fillId="0" borderId="10" xfId="53" applyFont="1" applyBorder="1" applyAlignment="1">
      <alignment horizontal="left" vertical="top" wrapText="1"/>
      <protection/>
    </xf>
    <xf numFmtId="169" fontId="7" fillId="0" borderId="17" xfId="53" applyNumberFormat="1" applyFont="1" applyBorder="1" applyAlignment="1">
      <alignment horizontal="right" vertical="top"/>
      <protection/>
    </xf>
    <xf numFmtId="0" fontId="6" fillId="0" borderId="0" xfId="53" applyAlignment="1">
      <alignment/>
      <protection/>
    </xf>
    <xf numFmtId="0" fontId="5" fillId="0" borderId="18" xfId="53" applyFont="1" applyBorder="1" applyAlignment="1">
      <alignment horizontal="left" vertical="top"/>
      <protection/>
    </xf>
    <xf numFmtId="49" fontId="5" fillId="0" borderId="18" xfId="53" applyNumberFormat="1" applyFont="1" applyBorder="1" applyAlignment="1">
      <alignment horizontal="left" vertical="top"/>
      <protection/>
    </xf>
    <xf numFmtId="0" fontId="5" fillId="0" borderId="19" xfId="53" applyFont="1" applyBorder="1" applyAlignment="1">
      <alignment horizontal="left" vertical="top"/>
      <protection/>
    </xf>
    <xf numFmtId="0" fontId="7" fillId="0" borderId="20" xfId="53" applyFont="1" applyBorder="1" applyAlignment="1">
      <alignment horizontal="left" vertical="top" wrapText="1"/>
      <protection/>
    </xf>
    <xf numFmtId="0" fontId="7" fillId="0" borderId="20" xfId="53" applyFont="1" applyBorder="1" applyAlignment="1">
      <alignment horizontal="center" vertical="top"/>
      <protection/>
    </xf>
    <xf numFmtId="49" fontId="7" fillId="0" borderId="20" xfId="53" applyNumberFormat="1" applyFont="1" applyBorder="1" applyAlignment="1">
      <alignment horizontal="center" vertical="top"/>
      <protection/>
    </xf>
    <xf numFmtId="2" fontId="7" fillId="0" borderId="20" xfId="53" applyNumberFormat="1" applyFont="1" applyBorder="1" applyAlignment="1">
      <alignment horizontal="right" vertical="top"/>
      <protection/>
    </xf>
    <xf numFmtId="169" fontId="7" fillId="0" borderId="21" xfId="53" applyNumberFormat="1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left" vertical="top"/>
      <protection/>
    </xf>
    <xf numFmtId="0" fontId="13" fillId="0" borderId="12" xfId="53" applyFont="1" applyBorder="1" applyAlignment="1">
      <alignment horizontal="left" vertical="top" wrapText="1"/>
      <protection/>
    </xf>
    <xf numFmtId="49" fontId="7" fillId="0" borderId="22" xfId="53" applyNumberFormat="1" applyFont="1" applyBorder="1" applyAlignment="1">
      <alignment horizontal="center" vertical="top"/>
      <protection/>
    </xf>
    <xf numFmtId="49" fontId="13" fillId="0" borderId="18" xfId="53" applyNumberFormat="1" applyFont="1" applyBorder="1" applyAlignment="1">
      <alignment horizontal="left" vertical="top"/>
      <protection/>
    </xf>
    <xf numFmtId="49" fontId="5" fillId="0" borderId="19" xfId="53" applyNumberFormat="1" applyFont="1" applyBorder="1" applyAlignment="1">
      <alignment horizontal="left" vertical="top"/>
      <protection/>
    </xf>
    <xf numFmtId="0" fontId="6" fillId="0" borderId="0" xfId="53" applyBorder="1" applyAlignment="1">
      <alignment/>
      <protection/>
    </xf>
    <xf numFmtId="49" fontId="5" fillId="0" borderId="23" xfId="53" applyNumberFormat="1" applyFont="1" applyBorder="1" applyAlignment="1">
      <alignment horizontal="left" vertical="top"/>
      <protection/>
    </xf>
    <xf numFmtId="0" fontId="7" fillId="0" borderId="22" xfId="53" applyFont="1" applyBorder="1" applyAlignment="1">
      <alignment horizontal="left" vertical="top" wrapText="1"/>
      <protection/>
    </xf>
    <xf numFmtId="0" fontId="7" fillId="0" borderId="22" xfId="53" applyFont="1" applyBorder="1" applyAlignment="1">
      <alignment horizontal="center" vertical="top"/>
      <protection/>
    </xf>
    <xf numFmtId="2" fontId="7" fillId="0" borderId="22" xfId="53" applyNumberFormat="1" applyFont="1" applyBorder="1" applyAlignment="1">
      <alignment horizontal="right" vertical="top"/>
      <protection/>
    </xf>
    <xf numFmtId="169" fontId="7" fillId="0" borderId="24" xfId="53" applyNumberFormat="1" applyFont="1" applyBorder="1" applyAlignment="1">
      <alignment horizontal="right" vertical="top"/>
      <protection/>
    </xf>
    <xf numFmtId="49" fontId="9" fillId="0" borderId="18" xfId="53" applyNumberFormat="1" applyFont="1" applyBorder="1" applyAlignment="1">
      <alignment horizontal="left" vertical="top"/>
      <protection/>
    </xf>
    <xf numFmtId="0" fontId="13" fillId="0" borderId="10" xfId="53" applyFont="1" applyBorder="1" applyAlignment="1">
      <alignment horizontal="left" vertical="top"/>
      <protection/>
    </xf>
    <xf numFmtId="14" fontId="5" fillId="0" borderId="18" xfId="53" applyNumberFormat="1" applyFont="1" applyBorder="1" applyAlignment="1">
      <alignment horizontal="left" vertical="top"/>
      <protection/>
    </xf>
    <xf numFmtId="14" fontId="5" fillId="0" borderId="19" xfId="53" applyNumberFormat="1" applyFont="1" applyBorder="1" applyAlignment="1">
      <alignment horizontal="left" vertical="top"/>
      <protection/>
    </xf>
    <xf numFmtId="0" fontId="16" fillId="0" borderId="0" xfId="53" applyFont="1" applyAlignment="1">
      <alignment/>
      <protection/>
    </xf>
    <xf numFmtId="0" fontId="13" fillId="0" borderId="11" xfId="53" applyFont="1" applyBorder="1" applyAlignment="1">
      <alignment horizontal="left" vertical="top"/>
      <protection/>
    </xf>
    <xf numFmtId="0" fontId="5" fillId="0" borderId="23" xfId="53" applyFont="1" applyBorder="1" applyAlignment="1">
      <alignment horizontal="left" vertical="top"/>
      <protection/>
    </xf>
    <xf numFmtId="0" fontId="14" fillId="0" borderId="10" xfId="53" applyFont="1" applyBorder="1" applyAlignment="1">
      <alignment horizontal="center" vertical="top"/>
      <protection/>
    </xf>
    <xf numFmtId="0" fontId="15" fillId="0" borderId="0" xfId="53" applyFont="1" applyAlignment="1">
      <alignment/>
      <protection/>
    </xf>
    <xf numFmtId="49" fontId="13" fillId="0" borderId="11" xfId="53" applyNumberFormat="1" applyFont="1" applyBorder="1" applyAlignment="1">
      <alignment horizontal="left" vertical="top"/>
      <protection/>
    </xf>
    <xf numFmtId="0" fontId="13" fillId="0" borderId="12" xfId="53" applyFont="1" applyBorder="1" applyAlignment="1">
      <alignment horizontal="left" vertical="top"/>
      <protection/>
    </xf>
    <xf numFmtId="0" fontId="5" fillId="0" borderId="25" xfId="53" applyFont="1" applyBorder="1" applyAlignment="1">
      <alignment horizontal="left" vertical="top"/>
      <protection/>
    </xf>
    <xf numFmtId="0" fontId="7" fillId="0" borderId="26" xfId="53" applyFont="1" applyBorder="1" applyAlignment="1">
      <alignment horizontal="left" vertical="top" wrapText="1"/>
      <protection/>
    </xf>
    <xf numFmtId="0" fontId="7" fillId="0" borderId="26" xfId="53" applyFont="1" applyBorder="1" applyAlignment="1">
      <alignment horizontal="center" vertical="top"/>
      <protection/>
    </xf>
    <xf numFmtId="49" fontId="7" fillId="0" borderId="26" xfId="53" applyNumberFormat="1" applyFont="1" applyBorder="1" applyAlignment="1">
      <alignment horizontal="center" vertical="top"/>
      <protection/>
    </xf>
    <xf numFmtId="2" fontId="7" fillId="0" borderId="26" xfId="53" applyNumberFormat="1" applyFont="1" applyBorder="1" applyAlignment="1">
      <alignment horizontal="right" vertical="top"/>
      <protection/>
    </xf>
    <xf numFmtId="169" fontId="7" fillId="0" borderId="27" xfId="53" applyNumberFormat="1" applyFont="1" applyBorder="1" applyAlignment="1">
      <alignment horizontal="right" vertical="top"/>
      <protection/>
    </xf>
    <xf numFmtId="49" fontId="13" fillId="0" borderId="12" xfId="53" applyNumberFormat="1" applyFont="1" applyBorder="1" applyAlignment="1">
      <alignment horizontal="center" vertical="top" wrapText="1"/>
      <protection/>
    </xf>
    <xf numFmtId="2" fontId="13" fillId="0" borderId="12" xfId="53" applyNumberFormat="1" applyFont="1" applyBorder="1" applyAlignment="1">
      <alignment horizontal="right" vertical="top" wrapText="1"/>
      <protection/>
    </xf>
    <xf numFmtId="2" fontId="7" fillId="0" borderId="10" xfId="53" applyNumberFormat="1" applyFont="1" applyBorder="1" applyAlignment="1">
      <alignment horizontal="right" vertical="top" wrapText="1"/>
      <protection/>
    </xf>
    <xf numFmtId="49" fontId="7" fillId="0" borderId="10" xfId="53" applyNumberFormat="1" applyFont="1" applyBorder="1" applyAlignment="1">
      <alignment horizontal="center" vertical="top" wrapText="1"/>
      <protection/>
    </xf>
    <xf numFmtId="2" fontId="7" fillId="0" borderId="20" xfId="53" applyNumberFormat="1" applyFont="1" applyBorder="1" applyAlignment="1">
      <alignment horizontal="right" vertical="top" wrapText="1"/>
      <protection/>
    </xf>
    <xf numFmtId="49" fontId="13" fillId="0" borderId="11" xfId="53" applyNumberFormat="1" applyFont="1" applyBorder="1" applyAlignment="1">
      <alignment vertical="top"/>
      <protection/>
    </xf>
    <xf numFmtId="2" fontId="13" fillId="0" borderId="13" xfId="53" applyNumberFormat="1" applyFont="1" applyBorder="1" applyAlignment="1">
      <alignment horizontal="center" vertical="top"/>
      <protection/>
    </xf>
    <xf numFmtId="0" fontId="17" fillId="0" borderId="0" xfId="53" applyFont="1" applyAlignment="1">
      <alignment vertical="top"/>
      <protection/>
    </xf>
    <xf numFmtId="0" fontId="17" fillId="0" borderId="0" xfId="53" applyFont="1" applyAlignment="1">
      <alignment horizontal="left" vertical="top"/>
      <protection/>
    </xf>
    <xf numFmtId="0" fontId="17" fillId="0" borderId="0" xfId="53" applyFont="1" applyBorder="1" applyAlignment="1">
      <alignment vertical="top"/>
      <protection/>
    </xf>
    <xf numFmtId="169" fontId="8" fillId="0" borderId="0" xfId="53" applyNumberFormat="1" applyFont="1" applyBorder="1" applyAlignment="1">
      <alignment horizontal="center" vertical="top"/>
      <protection/>
    </xf>
    <xf numFmtId="0" fontId="15" fillId="0" borderId="0" xfId="53" applyFon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2" fontId="21" fillId="0" borderId="10" xfId="0" applyNumberFormat="1" applyFont="1" applyFill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69" fontId="75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170" fontId="75" fillId="0" borderId="10" xfId="0" applyNumberFormat="1" applyFont="1" applyBorder="1" applyAlignment="1">
      <alignment horizontal="center" vertical="center"/>
    </xf>
    <xf numFmtId="170" fontId="3" fillId="34" borderId="10" xfId="0" applyNumberFormat="1" applyFont="1" applyFill="1" applyBorder="1" applyAlignment="1">
      <alignment horizontal="center" vertical="center" wrapText="1"/>
    </xf>
    <xf numFmtId="169" fontId="76" fillId="34" borderId="10" xfId="0" applyNumberFormat="1" applyFont="1" applyFill="1" applyBorder="1" applyAlignment="1">
      <alignment horizontal="center" vertical="center"/>
    </xf>
    <xf numFmtId="169" fontId="75" fillId="34" borderId="10" xfId="0" applyNumberFormat="1" applyFont="1" applyFill="1" applyBorder="1" applyAlignment="1">
      <alignment horizontal="center" vertical="center"/>
    </xf>
    <xf numFmtId="169" fontId="76" fillId="0" borderId="10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1" fillId="0" borderId="11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3" fillId="34" borderId="30" xfId="53" applyFont="1" applyFill="1" applyBorder="1" applyAlignment="1">
      <alignment vertical="top"/>
      <protection/>
    </xf>
    <xf numFmtId="0" fontId="13" fillId="34" borderId="31" xfId="53" applyFont="1" applyFill="1" applyBorder="1" applyAlignment="1" applyProtection="1">
      <alignment horizontal="left" vertical="top" wrapText="1"/>
      <protection locked="0"/>
    </xf>
    <xf numFmtId="0" fontId="13" fillId="34" borderId="31" xfId="53" applyFont="1" applyFill="1" applyBorder="1" applyAlignment="1">
      <alignment horizontal="center" vertical="top"/>
      <protection/>
    </xf>
    <xf numFmtId="49" fontId="13" fillId="34" borderId="31" xfId="53" applyNumberFormat="1" applyFont="1" applyFill="1" applyBorder="1" applyAlignment="1">
      <alignment horizontal="center" vertical="top"/>
      <protection/>
    </xf>
    <xf numFmtId="0" fontId="13" fillId="34" borderId="31" xfId="53" applyFont="1" applyFill="1" applyBorder="1" applyAlignment="1">
      <alignment vertical="top"/>
      <protection/>
    </xf>
    <xf numFmtId="49" fontId="7" fillId="34" borderId="31" xfId="53" applyNumberFormat="1" applyFont="1" applyFill="1" applyBorder="1" applyAlignment="1">
      <alignment horizontal="center" vertical="top"/>
      <protection/>
    </xf>
    <xf numFmtId="2" fontId="13" fillId="34" borderId="31" xfId="53" applyNumberFormat="1" applyFont="1" applyFill="1" applyBorder="1" applyAlignment="1">
      <alignment horizontal="right" vertical="top"/>
      <protection/>
    </xf>
    <xf numFmtId="169" fontId="13" fillId="34" borderId="32" xfId="53" applyNumberFormat="1" applyFont="1" applyFill="1" applyBorder="1" applyAlignment="1">
      <alignment horizontal="right" vertical="top"/>
      <protection/>
    </xf>
    <xf numFmtId="0" fontId="6" fillId="34" borderId="0" xfId="53" applyFill="1">
      <alignment/>
      <protection/>
    </xf>
    <xf numFmtId="0" fontId="7" fillId="34" borderId="23" xfId="53" applyFont="1" applyFill="1" applyBorder="1" applyAlignment="1">
      <alignment horizontal="left" vertical="top"/>
      <protection/>
    </xf>
    <xf numFmtId="0" fontId="13" fillId="34" borderId="22" xfId="53" applyFont="1" applyFill="1" applyBorder="1" applyAlignment="1">
      <alignment horizontal="left" vertical="top" wrapText="1"/>
      <protection/>
    </xf>
    <xf numFmtId="0" fontId="13" fillId="34" borderId="22" xfId="53" applyFont="1" applyFill="1" applyBorder="1" applyAlignment="1">
      <alignment horizontal="center" vertical="top"/>
      <protection/>
    </xf>
    <xf numFmtId="49" fontId="13" fillId="34" borderId="22" xfId="53" applyNumberFormat="1" applyFont="1" applyFill="1" applyBorder="1" applyAlignment="1">
      <alignment horizontal="center" vertical="top"/>
      <protection/>
    </xf>
    <xf numFmtId="49" fontId="7" fillId="34" borderId="22" xfId="53" applyNumberFormat="1" applyFont="1" applyFill="1" applyBorder="1" applyAlignment="1">
      <alignment horizontal="center" vertical="top"/>
      <protection/>
    </xf>
    <xf numFmtId="2" fontId="13" fillId="34" borderId="22" xfId="53" applyNumberFormat="1" applyFont="1" applyFill="1" applyBorder="1" applyAlignment="1">
      <alignment horizontal="right" vertical="top"/>
      <protection/>
    </xf>
    <xf numFmtId="169" fontId="13" fillId="34" borderId="24" xfId="53" applyNumberFormat="1" applyFont="1" applyFill="1" applyBorder="1" applyAlignment="1">
      <alignment horizontal="right" vertical="top"/>
      <protection/>
    </xf>
    <xf numFmtId="0" fontId="6" fillId="34" borderId="0" xfId="53" applyFill="1" applyAlignment="1">
      <alignment/>
      <protection/>
    </xf>
    <xf numFmtId="0" fontId="13" fillId="35" borderId="18" xfId="53" applyFont="1" applyFill="1" applyBorder="1" applyAlignment="1">
      <alignment vertical="top"/>
      <protection/>
    </xf>
    <xf numFmtId="0" fontId="13" fillId="35" borderId="10" xfId="53" applyFont="1" applyFill="1" applyBorder="1" applyAlignment="1">
      <alignment horizontal="left" vertical="top" wrapText="1"/>
      <protection/>
    </xf>
    <xf numFmtId="0" fontId="13" fillId="35" borderId="10" xfId="53" applyFont="1" applyFill="1" applyBorder="1" applyAlignment="1">
      <alignment horizontal="center" vertical="top"/>
      <protection/>
    </xf>
    <xf numFmtId="49" fontId="13" fillId="35" borderId="10" xfId="53" applyNumberFormat="1" applyFont="1" applyFill="1" applyBorder="1" applyAlignment="1">
      <alignment horizontal="center" vertical="top"/>
      <protection/>
    </xf>
    <xf numFmtId="49" fontId="7" fillId="35" borderId="10" xfId="53" applyNumberFormat="1" applyFont="1" applyFill="1" applyBorder="1" applyAlignment="1">
      <alignment horizontal="center" vertical="top"/>
      <protection/>
    </xf>
    <xf numFmtId="2" fontId="13" fillId="35" borderId="10" xfId="53" applyNumberFormat="1" applyFont="1" applyFill="1" applyBorder="1" applyAlignment="1">
      <alignment horizontal="right" vertical="top"/>
      <protection/>
    </xf>
    <xf numFmtId="169" fontId="13" fillId="35" borderId="17" xfId="53" applyNumberFormat="1" applyFont="1" applyFill="1" applyBorder="1" applyAlignment="1">
      <alignment horizontal="right" vertical="top"/>
      <protection/>
    </xf>
    <xf numFmtId="0" fontId="6" fillId="35" borderId="0" xfId="53" applyFill="1">
      <alignment/>
      <protection/>
    </xf>
    <xf numFmtId="0" fontId="13" fillId="35" borderId="18" xfId="53" applyFont="1" applyFill="1" applyBorder="1" applyAlignment="1">
      <alignment horizontal="left" vertical="top"/>
      <protection/>
    </xf>
    <xf numFmtId="0" fontId="6" fillId="35" borderId="0" xfId="53" applyFill="1" applyAlignment="1">
      <alignment/>
      <protection/>
    </xf>
    <xf numFmtId="49" fontId="13" fillId="35" borderId="18" xfId="53" applyNumberFormat="1" applyFont="1" applyFill="1" applyBorder="1" applyAlignment="1">
      <alignment horizontal="left" vertical="top"/>
      <protection/>
    </xf>
    <xf numFmtId="2" fontId="13" fillId="35" borderId="10" xfId="53" applyNumberFormat="1" applyFont="1" applyFill="1" applyBorder="1" applyAlignment="1">
      <alignment horizontal="right" vertical="top" wrapText="1"/>
      <protection/>
    </xf>
    <xf numFmtId="49" fontId="9" fillId="35" borderId="18" xfId="53" applyNumberFormat="1" applyFont="1" applyFill="1" applyBorder="1" applyAlignment="1">
      <alignment horizontal="left" vertical="top"/>
      <protection/>
    </xf>
    <xf numFmtId="0" fontId="9" fillId="35" borderId="10" xfId="53" applyFont="1" applyFill="1" applyBorder="1" applyAlignment="1">
      <alignment horizontal="left" vertical="top" wrapText="1"/>
      <protection/>
    </xf>
    <xf numFmtId="0" fontId="9" fillId="35" borderId="10" xfId="53" applyFont="1" applyFill="1" applyBorder="1" applyAlignment="1">
      <alignment horizontal="center" vertical="top"/>
      <protection/>
    </xf>
    <xf numFmtId="49" fontId="9" fillId="35" borderId="10" xfId="53" applyNumberFormat="1" applyFont="1" applyFill="1" applyBorder="1" applyAlignment="1">
      <alignment horizontal="center" vertical="top"/>
      <protection/>
    </xf>
    <xf numFmtId="0" fontId="13" fillId="35" borderId="10" xfId="53" applyFont="1" applyFill="1" applyBorder="1" applyAlignment="1">
      <alignment horizontal="left" vertical="top"/>
      <protection/>
    </xf>
    <xf numFmtId="0" fontId="13" fillId="35" borderId="23" xfId="53" applyFont="1" applyFill="1" applyBorder="1" applyAlignment="1">
      <alignment vertical="top"/>
      <protection/>
    </xf>
    <xf numFmtId="0" fontId="13" fillId="35" borderId="22" xfId="53" applyFont="1" applyFill="1" applyBorder="1" applyAlignment="1">
      <alignment horizontal="left" vertical="top" wrapText="1"/>
      <protection/>
    </xf>
    <xf numFmtId="0" fontId="13" fillId="35" borderId="22" xfId="53" applyFont="1" applyFill="1" applyBorder="1" applyAlignment="1">
      <alignment horizontal="center" vertical="top"/>
      <protection/>
    </xf>
    <xf numFmtId="49" fontId="13" fillId="35" borderId="22" xfId="53" applyNumberFormat="1" applyFont="1" applyFill="1" applyBorder="1" applyAlignment="1">
      <alignment horizontal="center" vertical="top"/>
      <protection/>
    </xf>
    <xf numFmtId="49" fontId="7" fillId="35" borderId="22" xfId="53" applyNumberFormat="1" applyFont="1" applyFill="1" applyBorder="1" applyAlignment="1">
      <alignment horizontal="center" vertical="top"/>
      <protection/>
    </xf>
    <xf numFmtId="2" fontId="13" fillId="35" borderId="22" xfId="53" applyNumberFormat="1" applyFont="1" applyFill="1" applyBorder="1" applyAlignment="1">
      <alignment horizontal="right" vertical="top"/>
      <protection/>
    </xf>
    <xf numFmtId="169" fontId="13" fillId="35" borderId="24" xfId="53" applyNumberFormat="1" applyFont="1" applyFill="1" applyBorder="1" applyAlignment="1">
      <alignment horizontal="right" vertical="top"/>
      <protection/>
    </xf>
    <xf numFmtId="0" fontId="13" fillId="35" borderId="23" xfId="53" applyFont="1" applyFill="1" applyBorder="1" applyAlignment="1">
      <alignment horizontal="left" vertical="top"/>
      <protection/>
    </xf>
    <xf numFmtId="0" fontId="16" fillId="35" borderId="0" xfId="53" applyFont="1" applyFill="1" applyAlignment="1">
      <alignment/>
      <protection/>
    </xf>
    <xf numFmtId="49" fontId="13" fillId="35" borderId="23" xfId="53" applyNumberFormat="1" applyFont="1" applyFill="1" applyBorder="1" applyAlignment="1">
      <alignment horizontal="left" vertical="top"/>
      <protection/>
    </xf>
    <xf numFmtId="0" fontId="15" fillId="35" borderId="0" xfId="53" applyFont="1" applyFill="1" applyAlignment="1">
      <alignment/>
      <protection/>
    </xf>
    <xf numFmtId="49" fontId="13" fillId="35" borderId="22" xfId="53" applyNumberFormat="1" applyFont="1" applyFill="1" applyBorder="1" applyAlignment="1">
      <alignment horizontal="center" vertical="top" wrapText="1"/>
      <protection/>
    </xf>
    <xf numFmtId="2" fontId="13" fillId="35" borderId="22" xfId="53" applyNumberFormat="1" applyFont="1" applyFill="1" applyBorder="1" applyAlignment="1">
      <alignment horizontal="right" vertical="top" wrapText="1"/>
      <protection/>
    </xf>
    <xf numFmtId="49" fontId="13" fillId="35" borderId="10" xfId="53" applyNumberFormat="1" applyFont="1" applyFill="1" applyBorder="1" applyAlignment="1">
      <alignment horizontal="center" vertical="top" wrapText="1"/>
      <protection/>
    </xf>
    <xf numFmtId="49" fontId="5" fillId="35" borderId="23" xfId="53" applyNumberFormat="1" applyFont="1" applyFill="1" applyBorder="1" applyAlignment="1">
      <alignment vertical="top"/>
      <protection/>
    </xf>
    <xf numFmtId="2" fontId="14" fillId="0" borderId="28" xfId="0" applyNumberFormat="1" applyFont="1" applyBorder="1" applyAlignment="1">
      <alignment horizontal="center" vertical="top"/>
    </xf>
    <xf numFmtId="0" fontId="13" fillId="36" borderId="18" xfId="53" applyFont="1" applyFill="1" applyBorder="1" applyAlignment="1">
      <alignment horizontal="left" vertical="top"/>
      <protection/>
    </xf>
    <xf numFmtId="0" fontId="7" fillId="0" borderId="2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center" vertical="top"/>
    </xf>
    <xf numFmtId="49" fontId="7" fillId="0" borderId="33" xfId="0" applyNumberFormat="1" applyFont="1" applyBorder="1" applyAlignment="1">
      <alignment horizontal="center" vertical="top"/>
    </xf>
    <xf numFmtId="2" fontId="7" fillId="0" borderId="33" xfId="0" applyNumberFormat="1" applyFont="1" applyBorder="1" applyAlignment="1">
      <alignment horizontal="right" vertical="top"/>
    </xf>
    <xf numFmtId="169" fontId="7" fillId="0" borderId="34" xfId="0" applyNumberFormat="1" applyFont="1" applyBorder="1" applyAlignment="1">
      <alignment horizontal="right" vertical="top"/>
    </xf>
    <xf numFmtId="0" fontId="14" fillId="0" borderId="10" xfId="53" applyFont="1" applyBorder="1" applyAlignment="1">
      <alignment horizontal="left" vertical="top" wrapText="1"/>
      <protection/>
    </xf>
    <xf numFmtId="0" fontId="14" fillId="0" borderId="10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49" fontId="14" fillId="0" borderId="10" xfId="53" applyNumberFormat="1" applyFont="1" applyBorder="1" applyAlignment="1">
      <alignment horizontal="center" vertical="top"/>
      <protection/>
    </xf>
    <xf numFmtId="2" fontId="14" fillId="0" borderId="10" xfId="53" applyNumberFormat="1" applyFont="1" applyBorder="1" applyAlignment="1">
      <alignment horizontal="right" vertical="top"/>
      <protection/>
    </xf>
    <xf numFmtId="169" fontId="14" fillId="0" borderId="17" xfId="53" applyNumberFormat="1" applyFont="1" applyBorder="1" applyAlignment="1">
      <alignment horizontal="right" vertical="top"/>
      <protection/>
    </xf>
    <xf numFmtId="0" fontId="14" fillId="0" borderId="33" xfId="0" applyFont="1" applyBorder="1" applyAlignment="1">
      <alignment horizontal="center" vertical="top"/>
    </xf>
    <xf numFmtId="49" fontId="14" fillId="0" borderId="33" xfId="0" applyNumberFormat="1" applyFont="1" applyBorder="1" applyAlignment="1">
      <alignment horizontal="center" vertical="top"/>
    </xf>
    <xf numFmtId="2" fontId="14" fillId="0" borderId="33" xfId="0" applyNumberFormat="1" applyFont="1" applyBorder="1" applyAlignment="1">
      <alignment horizontal="right" vertical="top"/>
    </xf>
    <xf numFmtId="169" fontId="14" fillId="0" borderId="34" xfId="0" applyNumberFormat="1" applyFont="1" applyBorder="1" applyAlignment="1">
      <alignment horizontal="right" vertical="top"/>
    </xf>
    <xf numFmtId="0" fontId="14" fillId="0" borderId="35" xfId="0" applyFont="1" applyBorder="1" applyAlignment="1">
      <alignment horizontal="center" vertical="top"/>
    </xf>
    <xf numFmtId="49" fontId="14" fillId="0" borderId="35" xfId="0" applyNumberFormat="1" applyFont="1" applyBorder="1" applyAlignment="1">
      <alignment horizontal="center" vertical="top"/>
    </xf>
    <xf numFmtId="2" fontId="14" fillId="0" borderId="35" xfId="0" applyNumberFormat="1" applyFont="1" applyBorder="1" applyAlignment="1">
      <alignment horizontal="right" vertical="top"/>
    </xf>
    <xf numFmtId="169" fontId="14" fillId="0" borderId="36" xfId="0" applyNumberFormat="1" applyFont="1" applyBorder="1" applyAlignment="1">
      <alignment horizontal="right" vertical="top"/>
    </xf>
    <xf numFmtId="0" fontId="22" fillId="0" borderId="18" xfId="53" applyFont="1" applyBorder="1" applyAlignment="1">
      <alignment horizontal="left" vertical="top"/>
      <protection/>
    </xf>
    <xf numFmtId="0" fontId="77" fillId="0" borderId="10" xfId="53" applyFont="1" applyBorder="1" applyAlignment="1">
      <alignment horizontal="left" vertical="top" wrapText="1"/>
      <protection/>
    </xf>
    <xf numFmtId="0" fontId="23" fillId="0" borderId="0" xfId="53" applyFont="1" applyAlignment="1">
      <alignment/>
      <protection/>
    </xf>
    <xf numFmtId="2" fontId="7" fillId="36" borderId="10" xfId="53" applyNumberFormat="1" applyFont="1" applyFill="1" applyBorder="1" applyAlignment="1">
      <alignment horizontal="right" vertical="top"/>
      <protection/>
    </xf>
    <xf numFmtId="0" fontId="14" fillId="0" borderId="22" xfId="53" applyFont="1" applyBorder="1" applyAlignment="1">
      <alignment horizontal="left" vertical="top" wrapText="1"/>
      <protection/>
    </xf>
    <xf numFmtId="0" fontId="14" fillId="0" borderId="22" xfId="53" applyFont="1" applyBorder="1" applyAlignment="1">
      <alignment horizontal="center" vertical="top"/>
      <protection/>
    </xf>
    <xf numFmtId="49" fontId="14" fillId="0" borderId="22" xfId="53" applyNumberFormat="1" applyFont="1" applyBorder="1" applyAlignment="1">
      <alignment horizontal="center" vertical="top"/>
      <protection/>
    </xf>
    <xf numFmtId="2" fontId="14" fillId="0" borderId="22" xfId="53" applyNumberFormat="1" applyFont="1" applyBorder="1" applyAlignment="1">
      <alignment horizontal="right" vertical="top"/>
      <protection/>
    </xf>
    <xf numFmtId="169" fontId="14" fillId="0" borderId="24" xfId="53" applyNumberFormat="1" applyFont="1" applyBorder="1" applyAlignment="1">
      <alignment horizontal="right" vertical="top"/>
      <protection/>
    </xf>
    <xf numFmtId="0" fontId="22" fillId="0" borderId="0" xfId="53" applyNumberFormat="1" applyFont="1" applyAlignment="1">
      <alignment vertical="top"/>
      <protection/>
    </xf>
    <xf numFmtId="0" fontId="14" fillId="36" borderId="18" xfId="53" applyFont="1" applyFill="1" applyBorder="1" applyAlignment="1">
      <alignment horizontal="left" vertical="top"/>
      <protection/>
    </xf>
    <xf numFmtId="0" fontId="14" fillId="0" borderId="18" xfId="53" applyNumberFormat="1" applyFont="1" applyBorder="1" applyAlignment="1">
      <alignment horizontal="left" vertical="top"/>
      <protection/>
    </xf>
    <xf numFmtId="0" fontId="13" fillId="0" borderId="10" xfId="53" applyFont="1" applyBorder="1" applyAlignment="1" applyProtection="1">
      <alignment horizontal="left" vertical="top" wrapText="1"/>
      <protection locked="0"/>
    </xf>
    <xf numFmtId="49" fontId="22" fillId="0" borderId="18" xfId="53" applyNumberFormat="1" applyFont="1" applyBorder="1" applyAlignment="1">
      <alignment horizontal="left" vertical="top"/>
      <protection/>
    </xf>
    <xf numFmtId="0" fontId="73" fillId="0" borderId="0" xfId="0" applyFont="1" applyAlignment="1">
      <alignment wrapText="1"/>
    </xf>
    <xf numFmtId="0" fontId="14" fillId="0" borderId="0" xfId="53" applyFont="1" applyAlignment="1">
      <alignment vertical="top" wrapText="1"/>
      <protection/>
    </xf>
    <xf numFmtId="0" fontId="78" fillId="0" borderId="0" xfId="0" applyFont="1" applyAlignment="1">
      <alignment vertical="top" wrapText="1"/>
    </xf>
    <xf numFmtId="0" fontId="14" fillId="0" borderId="20" xfId="53" applyFont="1" applyBorder="1" applyAlignment="1">
      <alignment horizontal="center" vertical="top"/>
      <protection/>
    </xf>
    <xf numFmtId="49" fontId="14" fillId="0" borderId="20" xfId="53" applyNumberFormat="1" applyFont="1" applyBorder="1" applyAlignment="1">
      <alignment horizontal="center" vertical="top"/>
      <protection/>
    </xf>
    <xf numFmtId="2" fontId="14" fillId="0" borderId="20" xfId="53" applyNumberFormat="1" applyFont="1" applyBorder="1" applyAlignment="1">
      <alignment horizontal="right" vertical="top"/>
      <protection/>
    </xf>
    <xf numFmtId="169" fontId="14" fillId="0" borderId="20" xfId="53" applyNumberFormat="1" applyFont="1" applyBorder="1" applyAlignment="1">
      <alignment horizontal="right" vertical="top"/>
      <protection/>
    </xf>
    <xf numFmtId="0" fontId="14" fillId="0" borderId="26" xfId="53" applyFont="1" applyBorder="1" applyAlignment="1">
      <alignment horizontal="left" vertical="top" wrapText="1"/>
      <protection/>
    </xf>
    <xf numFmtId="0" fontId="15" fillId="0" borderId="0" xfId="53" applyFont="1" applyBorder="1" applyAlignment="1">
      <alignment/>
      <protection/>
    </xf>
    <xf numFmtId="49" fontId="22" fillId="0" borderId="23" xfId="53" applyNumberFormat="1" applyFont="1" applyBorder="1" applyAlignment="1">
      <alignment horizontal="left" vertical="top"/>
      <protection/>
    </xf>
    <xf numFmtId="0" fontId="23" fillId="0" borderId="0" xfId="53" applyFont="1" applyBorder="1" applyAlignment="1">
      <alignment/>
      <protection/>
    </xf>
    <xf numFmtId="49" fontId="22" fillId="0" borderId="19" xfId="53" applyNumberFormat="1" applyFont="1" applyBorder="1" applyAlignment="1">
      <alignment horizontal="left" vertical="top"/>
      <protection/>
    </xf>
    <xf numFmtId="0" fontId="14" fillId="0" borderId="10" xfId="53" applyFont="1" applyBorder="1" applyAlignment="1">
      <alignment horizontal="left" vertical="top"/>
      <protection/>
    </xf>
    <xf numFmtId="14" fontId="9" fillId="0" borderId="18" xfId="53" applyNumberFormat="1" applyFont="1" applyBorder="1" applyAlignment="1">
      <alignment horizontal="left" vertical="top"/>
      <protection/>
    </xf>
    <xf numFmtId="14" fontId="22" fillId="0" borderId="18" xfId="53" applyNumberFormat="1" applyFont="1" applyBorder="1" applyAlignment="1">
      <alignment horizontal="left" vertical="top"/>
      <protection/>
    </xf>
    <xf numFmtId="169" fontId="14" fillId="0" borderId="21" xfId="53" applyNumberFormat="1" applyFont="1" applyBorder="1" applyAlignment="1">
      <alignment horizontal="right" vertical="top"/>
      <protection/>
    </xf>
    <xf numFmtId="0" fontId="22" fillId="0" borderId="19" xfId="53" applyFont="1" applyBorder="1" applyAlignment="1">
      <alignment horizontal="left" vertical="top"/>
      <protection/>
    </xf>
    <xf numFmtId="2" fontId="14" fillId="36" borderId="10" xfId="53" applyNumberFormat="1" applyFont="1" applyFill="1" applyBorder="1" applyAlignment="1">
      <alignment horizontal="right" vertical="top"/>
      <protection/>
    </xf>
    <xf numFmtId="0" fontId="11" fillId="0" borderId="25" xfId="53" applyFont="1" applyBorder="1" applyAlignment="1">
      <alignment horizontal="center" vertical="top"/>
      <protection/>
    </xf>
    <xf numFmtId="0" fontId="14" fillId="0" borderId="26" xfId="53" applyFont="1" applyBorder="1" applyAlignment="1">
      <alignment horizontal="center" vertical="top"/>
      <protection/>
    </xf>
    <xf numFmtId="49" fontId="14" fillId="0" borderId="26" xfId="53" applyNumberFormat="1" applyFont="1" applyBorder="1" applyAlignment="1">
      <alignment horizontal="center" vertical="top"/>
      <protection/>
    </xf>
    <xf numFmtId="2" fontId="14" fillId="0" borderId="26" xfId="53" applyNumberFormat="1" applyFont="1" applyBorder="1" applyAlignment="1">
      <alignment horizontal="right" vertical="top"/>
      <protection/>
    </xf>
    <xf numFmtId="169" fontId="14" fillId="0" borderId="27" xfId="53" applyNumberFormat="1" applyFont="1" applyBorder="1" applyAlignment="1">
      <alignment horizontal="right" vertical="top"/>
      <protection/>
    </xf>
    <xf numFmtId="2" fontId="14" fillId="0" borderId="20" xfId="53" applyNumberFormat="1" applyFont="1" applyBorder="1" applyAlignment="1">
      <alignment horizontal="right" vertical="top" wrapText="1"/>
      <protection/>
    </xf>
    <xf numFmtId="0" fontId="14" fillId="0" borderId="20" xfId="53" applyFont="1" applyBorder="1" applyAlignment="1">
      <alignment horizontal="left" vertical="top" wrapText="1"/>
      <protection/>
    </xf>
    <xf numFmtId="49" fontId="13" fillId="36" borderId="18" xfId="53" applyNumberFormat="1" applyFont="1" applyFill="1" applyBorder="1" applyAlignment="1">
      <alignment horizontal="left" vertical="top"/>
      <protection/>
    </xf>
    <xf numFmtId="49" fontId="9" fillId="0" borderId="10" xfId="53" applyNumberFormat="1" applyFont="1" applyBorder="1" applyAlignment="1">
      <alignment horizontal="center" vertical="top"/>
      <protection/>
    </xf>
    <xf numFmtId="0" fontId="79" fillId="0" borderId="10" xfId="53" applyFont="1" applyBorder="1" applyAlignment="1">
      <alignment horizontal="left" vertical="top" wrapText="1"/>
      <protection/>
    </xf>
    <xf numFmtId="0" fontId="9" fillId="0" borderId="18" xfId="53" applyFont="1" applyBorder="1" applyAlignment="1">
      <alignment horizontal="left" vertical="top"/>
      <protection/>
    </xf>
    <xf numFmtId="0" fontId="9" fillId="0" borderId="19" xfId="53" applyFont="1" applyBorder="1" applyAlignment="1">
      <alignment horizontal="left" vertical="top"/>
      <protection/>
    </xf>
    <xf numFmtId="0" fontId="13" fillId="0" borderId="20" xfId="53" applyFont="1" applyBorder="1" applyAlignment="1">
      <alignment horizontal="left" vertical="top" wrapText="1"/>
      <protection/>
    </xf>
    <xf numFmtId="0" fontId="13" fillId="0" borderId="20" xfId="53" applyFont="1" applyBorder="1" applyAlignment="1">
      <alignment horizontal="center" vertical="top"/>
      <protection/>
    </xf>
    <xf numFmtId="49" fontId="13" fillId="0" borderId="20" xfId="53" applyNumberFormat="1" applyFont="1" applyBorder="1" applyAlignment="1">
      <alignment horizontal="center" vertical="top"/>
      <protection/>
    </xf>
    <xf numFmtId="49" fontId="9" fillId="0" borderId="20" xfId="53" applyNumberFormat="1" applyFont="1" applyBorder="1" applyAlignment="1">
      <alignment horizontal="center" vertical="top"/>
      <protection/>
    </xf>
    <xf numFmtId="2" fontId="13" fillId="0" borderId="20" xfId="53" applyNumberFormat="1" applyFont="1" applyBorder="1" applyAlignment="1">
      <alignment horizontal="right" vertical="top"/>
      <protection/>
    </xf>
    <xf numFmtId="169" fontId="13" fillId="0" borderId="21" xfId="53" applyNumberFormat="1" applyFont="1" applyBorder="1" applyAlignment="1">
      <alignment horizontal="right" vertical="top"/>
      <protection/>
    </xf>
    <xf numFmtId="169" fontId="13" fillId="0" borderId="10" xfId="53" applyNumberFormat="1" applyFont="1" applyBorder="1" applyAlignment="1">
      <alignment horizontal="right" vertical="top"/>
      <protection/>
    </xf>
    <xf numFmtId="0" fontId="13" fillId="0" borderId="18" xfId="53" applyNumberFormat="1" applyFont="1" applyBorder="1" applyAlignment="1">
      <alignment horizontal="left" vertical="top"/>
      <protection/>
    </xf>
    <xf numFmtId="0" fontId="13" fillId="0" borderId="10" xfId="0" applyFont="1" applyBorder="1" applyAlignment="1" applyProtection="1">
      <alignment horizontal="left" vertical="top" wrapText="1"/>
      <protection locked="0"/>
    </xf>
    <xf numFmtId="49" fontId="13" fillId="36" borderId="10" xfId="53" applyNumberFormat="1" applyFont="1" applyFill="1" applyBorder="1" applyAlignment="1">
      <alignment horizontal="center" vertical="top"/>
      <protection/>
    </xf>
    <xf numFmtId="2" fontId="13" fillId="36" borderId="10" xfId="53" applyNumberFormat="1" applyFont="1" applyFill="1" applyBorder="1" applyAlignment="1">
      <alignment horizontal="right" vertical="top"/>
      <protection/>
    </xf>
    <xf numFmtId="169" fontId="13" fillId="36" borderId="10" xfId="53" applyNumberFormat="1" applyFont="1" applyFill="1" applyBorder="1" applyAlignment="1">
      <alignment horizontal="right" vertical="top"/>
      <protection/>
    </xf>
    <xf numFmtId="0" fontId="15" fillId="36" borderId="0" xfId="53" applyFont="1" applyFill="1">
      <alignment/>
      <protection/>
    </xf>
    <xf numFmtId="0" fontId="14" fillId="0" borderId="28" xfId="0" applyNumberFormat="1" applyFont="1" applyBorder="1" applyAlignment="1">
      <alignment horizontal="center" vertical="top"/>
    </xf>
    <xf numFmtId="49" fontId="14" fillId="0" borderId="19" xfId="53" applyNumberFormat="1" applyFont="1" applyBorder="1" applyAlignment="1">
      <alignment horizontal="left" vertical="top"/>
      <protection/>
    </xf>
    <xf numFmtId="0" fontId="79" fillId="0" borderId="20" xfId="53" applyFont="1" applyBorder="1" applyAlignment="1">
      <alignment horizontal="left" vertical="top" wrapText="1"/>
      <protection/>
    </xf>
    <xf numFmtId="49" fontId="9" fillId="0" borderId="10" xfId="53" applyNumberFormat="1" applyFont="1" applyBorder="1" applyAlignment="1">
      <alignment horizontal="center" vertical="top" wrapText="1"/>
      <protection/>
    </xf>
    <xf numFmtId="2" fontId="13" fillId="0" borderId="10" xfId="53" applyNumberFormat="1" applyFont="1" applyBorder="1" applyAlignment="1">
      <alignment horizontal="right" vertical="top" wrapText="1"/>
      <protection/>
    </xf>
    <xf numFmtId="2" fontId="14" fillId="0" borderId="10" xfId="53" applyNumberFormat="1" applyFont="1" applyBorder="1" applyAlignment="1">
      <alignment horizontal="right" vertical="top" wrapText="1"/>
      <protection/>
    </xf>
    <xf numFmtId="49" fontId="13" fillId="0" borderId="10" xfId="53" applyNumberFormat="1" applyFont="1" applyBorder="1" applyAlignment="1">
      <alignment horizontal="center" vertical="top" wrapText="1"/>
      <protection/>
    </xf>
    <xf numFmtId="49" fontId="14" fillId="0" borderId="10" xfId="53" applyNumberFormat="1" applyFont="1" applyBorder="1" applyAlignment="1">
      <alignment horizontal="center" vertical="top" wrapText="1"/>
      <protection/>
    </xf>
    <xf numFmtId="49" fontId="14" fillId="0" borderId="18" xfId="53" applyNumberFormat="1" applyFont="1" applyBorder="1" applyAlignment="1">
      <alignment horizontal="left" vertical="top"/>
      <protection/>
    </xf>
    <xf numFmtId="49" fontId="9" fillId="0" borderId="18" xfId="53" applyNumberFormat="1" applyFont="1" applyBorder="1" applyAlignment="1">
      <alignment vertical="top"/>
      <protection/>
    </xf>
    <xf numFmtId="49" fontId="22" fillId="0" borderId="19" xfId="53" applyNumberFormat="1" applyFont="1" applyBorder="1" applyAlignment="1">
      <alignment vertical="top"/>
      <protection/>
    </xf>
    <xf numFmtId="0" fontId="20" fillId="0" borderId="37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7" fillId="0" borderId="0" xfId="53" applyFont="1" applyAlignment="1">
      <alignment horizontal="right" vertical="top" wrapText="1"/>
      <protection/>
    </xf>
    <xf numFmtId="0" fontId="7" fillId="0" borderId="0" xfId="53" applyFont="1" applyAlignment="1">
      <alignment vertical="top"/>
      <protection/>
    </xf>
    <xf numFmtId="0" fontId="8" fillId="0" borderId="0" xfId="53" applyFont="1" applyBorder="1" applyAlignment="1">
      <alignment horizontal="center" vertical="center" wrapText="1"/>
      <protection/>
    </xf>
    <xf numFmtId="0" fontId="76" fillId="0" borderId="38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="90" zoomScaleSheetLayoutView="90" zoomScalePageLayoutView="0" workbookViewId="0" topLeftCell="A13">
      <selection activeCell="C5" sqref="C5:E5"/>
    </sheetView>
  </sheetViews>
  <sheetFormatPr defaultColWidth="9.140625" defaultRowHeight="15"/>
  <cols>
    <col min="1" max="1" width="22.7109375" style="0" customWidth="1"/>
    <col min="2" max="2" width="73.57421875" style="122" customWidth="1"/>
    <col min="3" max="3" width="14.57421875" style="0" customWidth="1"/>
    <col min="4" max="4" width="13.421875" style="125" customWidth="1"/>
    <col min="5" max="5" width="11.28125" style="137" customWidth="1"/>
  </cols>
  <sheetData>
    <row r="1" spans="1:5" ht="14.25" customHeight="1">
      <c r="A1" s="109"/>
      <c r="B1" s="143" t="s">
        <v>339</v>
      </c>
      <c r="C1" s="144"/>
      <c r="D1" s="293" t="s">
        <v>340</v>
      </c>
      <c r="E1" s="293"/>
    </row>
    <row r="2" spans="1:5" ht="14.25">
      <c r="A2" s="109"/>
      <c r="B2" s="143"/>
      <c r="C2" s="144"/>
      <c r="D2" s="293" t="s">
        <v>341</v>
      </c>
      <c r="E2" s="293"/>
    </row>
    <row r="3" spans="1:5" ht="14.25">
      <c r="A3" s="109"/>
      <c r="B3" s="143"/>
      <c r="C3" s="293" t="s">
        <v>342</v>
      </c>
      <c r="D3" s="293"/>
      <c r="E3" s="293"/>
    </row>
    <row r="4" spans="1:5" ht="14.25">
      <c r="A4" s="109"/>
      <c r="B4" s="143"/>
      <c r="C4" s="145"/>
      <c r="D4" s="293" t="s">
        <v>52</v>
      </c>
      <c r="E4" s="293"/>
    </row>
    <row r="5" spans="1:5" ht="14.25">
      <c r="A5" s="109"/>
      <c r="B5" s="116"/>
      <c r="C5" s="294" t="s">
        <v>414</v>
      </c>
      <c r="D5" s="294"/>
      <c r="E5" s="294"/>
    </row>
    <row r="6" spans="1:5" ht="14.25" customHeight="1">
      <c r="A6" s="292" t="s">
        <v>303</v>
      </c>
      <c r="B6" s="292"/>
      <c r="C6" s="292"/>
      <c r="D6" s="292"/>
      <c r="E6" s="292"/>
    </row>
    <row r="7" spans="1:5" ht="24" customHeight="1">
      <c r="A7" s="292"/>
      <c r="B7" s="292"/>
      <c r="C7" s="292"/>
      <c r="D7" s="292"/>
      <c r="E7" s="292"/>
    </row>
    <row r="8" spans="1:3" ht="15">
      <c r="A8" s="109"/>
      <c r="B8" s="117"/>
      <c r="C8" s="110"/>
    </row>
    <row r="9" spans="1:5" s="122" customFormat="1" ht="42">
      <c r="A9" s="118" t="s">
        <v>259</v>
      </c>
      <c r="B9" s="118" t="s">
        <v>260</v>
      </c>
      <c r="C9" s="123" t="s">
        <v>304</v>
      </c>
      <c r="D9" s="14" t="s">
        <v>305</v>
      </c>
      <c r="E9" s="136" t="s">
        <v>90</v>
      </c>
    </row>
    <row r="10" spans="1:5" ht="14.25">
      <c r="A10" s="131" t="s">
        <v>261</v>
      </c>
      <c r="B10" s="132" t="s">
        <v>262</v>
      </c>
      <c r="C10" s="133">
        <f>C11+C14+C28+C20</f>
        <v>1828.3999999999999</v>
      </c>
      <c r="D10" s="133">
        <f>D11+D14+D28+D20</f>
        <v>2701.83</v>
      </c>
      <c r="E10" s="139">
        <f>D10/C10*100</f>
        <v>147.7701815795231</v>
      </c>
    </row>
    <row r="11" spans="1:5" ht="14.25">
      <c r="A11" s="111" t="s">
        <v>263</v>
      </c>
      <c r="B11" s="119" t="s">
        <v>264</v>
      </c>
      <c r="C11" s="128">
        <f aca="true" t="shared" si="0" ref="C11:E12">C12</f>
        <v>1635</v>
      </c>
      <c r="D11" s="128">
        <f t="shared" si="0"/>
        <v>1783.78</v>
      </c>
      <c r="E11" s="112">
        <f t="shared" si="0"/>
        <v>109.09969418960243</v>
      </c>
    </row>
    <row r="12" spans="1:5" ht="14.25">
      <c r="A12" s="113" t="s">
        <v>265</v>
      </c>
      <c r="B12" s="120" t="s">
        <v>266</v>
      </c>
      <c r="C12" s="129">
        <f t="shared" si="0"/>
        <v>1635</v>
      </c>
      <c r="D12" s="129">
        <f t="shared" si="0"/>
        <v>1783.78</v>
      </c>
      <c r="E12" s="114">
        <f t="shared" si="0"/>
        <v>109.09969418960243</v>
      </c>
    </row>
    <row r="13" spans="1:5" ht="51.75" customHeight="1">
      <c r="A13" s="113" t="s">
        <v>267</v>
      </c>
      <c r="B13" s="120" t="s">
        <v>268</v>
      </c>
      <c r="C13" s="129">
        <v>1635</v>
      </c>
      <c r="D13" s="130">
        <v>1783.78</v>
      </c>
      <c r="E13" s="138">
        <f>D13/C13*100</f>
        <v>109.09969418960243</v>
      </c>
    </row>
    <row r="14" spans="1:5" ht="25.5">
      <c r="A14" s="111" t="s">
        <v>269</v>
      </c>
      <c r="B14" s="121" t="s">
        <v>270</v>
      </c>
      <c r="C14" s="128">
        <f aca="true" t="shared" si="1" ref="C14:E16">C15</f>
        <v>175.8</v>
      </c>
      <c r="D14" s="128">
        <f t="shared" si="1"/>
        <v>752.0699999999999</v>
      </c>
      <c r="E14" s="112">
        <f t="shared" si="1"/>
        <v>427.7986348122866</v>
      </c>
    </row>
    <row r="15" spans="1:5" ht="14.25">
      <c r="A15" s="113" t="s">
        <v>271</v>
      </c>
      <c r="B15" s="120" t="s">
        <v>272</v>
      </c>
      <c r="C15" s="129">
        <f t="shared" si="1"/>
        <v>175.8</v>
      </c>
      <c r="D15" s="129">
        <f t="shared" si="1"/>
        <v>752.0699999999999</v>
      </c>
      <c r="E15" s="114">
        <f t="shared" si="1"/>
        <v>427.7986348122866</v>
      </c>
    </row>
    <row r="16" spans="1:5" ht="14.25">
      <c r="A16" s="113" t="s">
        <v>273</v>
      </c>
      <c r="B16" s="120" t="s">
        <v>274</v>
      </c>
      <c r="C16" s="129">
        <f t="shared" si="1"/>
        <v>175.8</v>
      </c>
      <c r="D16" s="129">
        <f t="shared" si="1"/>
        <v>752.0699999999999</v>
      </c>
      <c r="E16" s="114">
        <f t="shared" si="1"/>
        <v>427.7986348122866</v>
      </c>
    </row>
    <row r="17" spans="1:5" ht="25.5">
      <c r="A17" s="113" t="s">
        <v>275</v>
      </c>
      <c r="B17" s="120" t="s">
        <v>276</v>
      </c>
      <c r="C17" s="129">
        <f>SUM(C18:C19)</f>
        <v>175.8</v>
      </c>
      <c r="D17" s="129">
        <f>SUM(D18:D19)</f>
        <v>752.0699999999999</v>
      </c>
      <c r="E17" s="135">
        <f>D17/C17*100</f>
        <v>427.7986348122866</v>
      </c>
    </row>
    <row r="18" spans="1:5" ht="51.75">
      <c r="A18" s="113" t="s">
        <v>277</v>
      </c>
      <c r="B18" s="120" t="s">
        <v>278</v>
      </c>
      <c r="C18" s="129">
        <v>0</v>
      </c>
      <c r="D18" s="130">
        <v>430.25</v>
      </c>
      <c r="E18" s="135">
        <v>100</v>
      </c>
    </row>
    <row r="19" spans="1:5" ht="25.5">
      <c r="A19" s="113" t="s">
        <v>311</v>
      </c>
      <c r="B19" s="120" t="s">
        <v>276</v>
      </c>
      <c r="C19" s="129">
        <v>175.8</v>
      </c>
      <c r="D19" s="130">
        <v>321.82</v>
      </c>
      <c r="E19" s="135">
        <f>D19/C19*100</f>
        <v>183.0602957906712</v>
      </c>
    </row>
    <row r="20" spans="1:5" ht="14.25">
      <c r="A20" s="111" t="s">
        <v>323</v>
      </c>
      <c r="B20" s="119" t="s">
        <v>324</v>
      </c>
      <c r="C20" s="128">
        <f>C21+C24</f>
        <v>0</v>
      </c>
      <c r="D20" s="128">
        <f>D21+D24</f>
        <v>124.69</v>
      </c>
      <c r="E20" s="112">
        <f>E21+E24</f>
        <v>200</v>
      </c>
    </row>
    <row r="21" spans="1:5" ht="69" customHeight="1">
      <c r="A21" s="111" t="s">
        <v>325</v>
      </c>
      <c r="B21" s="119" t="s">
        <v>327</v>
      </c>
      <c r="C21" s="128">
        <f aca="true" t="shared" si="2" ref="C21:E22">C22</f>
        <v>0</v>
      </c>
      <c r="D21" s="128">
        <f t="shared" si="2"/>
        <v>123.69</v>
      </c>
      <c r="E21" s="112">
        <f t="shared" si="2"/>
        <v>100</v>
      </c>
    </row>
    <row r="22" spans="1:5" ht="42" customHeight="1">
      <c r="A22" s="111" t="s">
        <v>326</v>
      </c>
      <c r="B22" s="119" t="s">
        <v>328</v>
      </c>
      <c r="C22" s="128">
        <f t="shared" si="2"/>
        <v>0</v>
      </c>
      <c r="D22" s="128">
        <f t="shared" si="2"/>
        <v>123.69</v>
      </c>
      <c r="E22" s="112">
        <f t="shared" si="2"/>
        <v>100</v>
      </c>
    </row>
    <row r="23" spans="1:5" ht="53.25" customHeight="1">
      <c r="A23" s="113" t="s">
        <v>329</v>
      </c>
      <c r="B23" s="120" t="s">
        <v>330</v>
      </c>
      <c r="C23" s="129">
        <v>0</v>
      </c>
      <c r="D23" s="130">
        <v>123.69</v>
      </c>
      <c r="E23" s="124">
        <v>100</v>
      </c>
    </row>
    <row r="24" spans="1:5" ht="14.25">
      <c r="A24" s="127" t="s">
        <v>331</v>
      </c>
      <c r="B24" s="115" t="s">
        <v>338</v>
      </c>
      <c r="C24" s="128">
        <f>C25</f>
        <v>0</v>
      </c>
      <c r="D24" s="128">
        <f aca="true" t="shared" si="3" ref="D24:E26">D25</f>
        <v>1</v>
      </c>
      <c r="E24" s="112">
        <f t="shared" si="3"/>
        <v>100</v>
      </c>
    </row>
    <row r="25" spans="1:5" ht="40.5" customHeight="1">
      <c r="A25" s="113" t="s">
        <v>332</v>
      </c>
      <c r="B25" s="120" t="s">
        <v>335</v>
      </c>
      <c r="C25" s="129">
        <f>C26</f>
        <v>0</v>
      </c>
      <c r="D25" s="129">
        <f t="shared" si="3"/>
        <v>1</v>
      </c>
      <c r="E25" s="114">
        <f t="shared" si="3"/>
        <v>100</v>
      </c>
    </row>
    <row r="26" spans="1:5" ht="39">
      <c r="A26" s="113" t="s">
        <v>333</v>
      </c>
      <c r="B26" s="120" t="s">
        <v>336</v>
      </c>
      <c r="C26" s="129">
        <f>C27</f>
        <v>0</v>
      </c>
      <c r="D26" s="129">
        <f t="shared" si="3"/>
        <v>1</v>
      </c>
      <c r="E26" s="114">
        <f t="shared" si="3"/>
        <v>100</v>
      </c>
    </row>
    <row r="27" spans="1:5" ht="90.75">
      <c r="A27" s="113" t="s">
        <v>334</v>
      </c>
      <c r="B27" s="120" t="s">
        <v>337</v>
      </c>
      <c r="C27" s="129">
        <v>0</v>
      </c>
      <c r="D27" s="129">
        <v>1</v>
      </c>
      <c r="E27" s="124">
        <v>100</v>
      </c>
    </row>
    <row r="28" spans="1:5" s="126" customFormat="1" ht="14.25">
      <c r="A28" s="111" t="s">
        <v>312</v>
      </c>
      <c r="B28" s="119" t="s">
        <v>313</v>
      </c>
      <c r="C28" s="128">
        <f aca="true" t="shared" si="4" ref="C28:E29">C29</f>
        <v>17.6</v>
      </c>
      <c r="D28" s="128">
        <f t="shared" si="4"/>
        <v>41.29</v>
      </c>
      <c r="E28" s="112">
        <f t="shared" si="4"/>
        <v>234.6022727272727</v>
      </c>
    </row>
    <row r="29" spans="1:5" ht="14.25">
      <c r="A29" s="111" t="s">
        <v>314</v>
      </c>
      <c r="B29" s="119" t="s">
        <v>313</v>
      </c>
      <c r="C29" s="128">
        <f t="shared" si="4"/>
        <v>17.6</v>
      </c>
      <c r="D29" s="128">
        <f t="shared" si="4"/>
        <v>41.29</v>
      </c>
      <c r="E29" s="112">
        <f t="shared" si="4"/>
        <v>234.6022727272727</v>
      </c>
    </row>
    <row r="30" spans="1:5" ht="30" customHeight="1">
      <c r="A30" s="113" t="s">
        <v>315</v>
      </c>
      <c r="B30" s="120" t="s">
        <v>316</v>
      </c>
      <c r="C30" s="129">
        <v>17.6</v>
      </c>
      <c r="D30" s="130">
        <v>41.29</v>
      </c>
      <c r="E30" s="135">
        <f>D30/C30*100</f>
        <v>234.6022727272727</v>
      </c>
    </row>
    <row r="31" spans="1:5" s="134" customFormat="1" ht="14.25">
      <c r="A31" s="131" t="s">
        <v>279</v>
      </c>
      <c r="B31" s="132" t="s">
        <v>280</v>
      </c>
      <c r="C31" s="133">
        <f>C32</f>
        <v>164133.4</v>
      </c>
      <c r="D31" s="133">
        <f>D32+D45</f>
        <v>163928.83583999999</v>
      </c>
      <c r="E31" s="140">
        <f>D31/C31*100</f>
        <v>99.87536713429441</v>
      </c>
    </row>
    <row r="32" spans="1:5" ht="25.5">
      <c r="A32" s="111" t="s">
        <v>281</v>
      </c>
      <c r="B32" s="119" t="s">
        <v>282</v>
      </c>
      <c r="C32" s="128">
        <f>C33+C36</f>
        <v>164133.4</v>
      </c>
      <c r="D32" s="128">
        <f>D33+D36</f>
        <v>164002.84584</v>
      </c>
      <c r="E32" s="140">
        <f aca="true" t="shared" si="5" ref="E32:E44">D32/C32*100</f>
        <v>99.92045850509402</v>
      </c>
    </row>
    <row r="33" spans="1:5" ht="14.25">
      <c r="A33" s="111" t="s">
        <v>283</v>
      </c>
      <c r="B33" s="119" t="s">
        <v>284</v>
      </c>
      <c r="C33" s="128">
        <f>C34</f>
        <v>151775.9</v>
      </c>
      <c r="D33" s="128">
        <f>D34</f>
        <v>151775.9</v>
      </c>
      <c r="E33" s="140">
        <f t="shared" si="5"/>
        <v>100</v>
      </c>
    </row>
    <row r="34" spans="1:5" ht="14.25">
      <c r="A34" s="113" t="s">
        <v>285</v>
      </c>
      <c r="B34" s="120" t="s">
        <v>286</v>
      </c>
      <c r="C34" s="129">
        <f>C35</f>
        <v>151775.9</v>
      </c>
      <c r="D34" s="129">
        <f>D35</f>
        <v>151775.9</v>
      </c>
      <c r="E34" s="141">
        <f t="shared" si="5"/>
        <v>100</v>
      </c>
    </row>
    <row r="35" spans="1:5" ht="39">
      <c r="A35" s="113" t="s">
        <v>306</v>
      </c>
      <c r="B35" s="120" t="s">
        <v>287</v>
      </c>
      <c r="C35" s="129">
        <v>151775.9</v>
      </c>
      <c r="D35" s="130">
        <v>151775.9</v>
      </c>
      <c r="E35" s="141">
        <f t="shared" si="5"/>
        <v>100</v>
      </c>
    </row>
    <row r="36" spans="1:5" ht="14.25">
      <c r="A36" s="111" t="s">
        <v>288</v>
      </c>
      <c r="B36" s="119" t="s">
        <v>289</v>
      </c>
      <c r="C36" s="128">
        <f>C37+C41</f>
        <v>12357.5</v>
      </c>
      <c r="D36" s="128">
        <f>D37+D41</f>
        <v>12226.94584</v>
      </c>
      <c r="E36" s="140">
        <f t="shared" si="5"/>
        <v>98.9435228808416</v>
      </c>
    </row>
    <row r="37" spans="1:5" ht="25.5">
      <c r="A37" s="113" t="s">
        <v>290</v>
      </c>
      <c r="B37" s="120" t="s">
        <v>291</v>
      </c>
      <c r="C37" s="129">
        <f>C38</f>
        <v>2048.7000000000003</v>
      </c>
      <c r="D37" s="129">
        <f>D38</f>
        <v>2048.03784</v>
      </c>
      <c r="E37" s="141">
        <f t="shared" si="5"/>
        <v>99.96767901596132</v>
      </c>
    </row>
    <row r="38" spans="1:5" ht="30" customHeight="1">
      <c r="A38" s="113" t="s">
        <v>292</v>
      </c>
      <c r="B38" s="120" t="s">
        <v>293</v>
      </c>
      <c r="C38" s="129">
        <f>C39+C40</f>
        <v>2048.7000000000003</v>
      </c>
      <c r="D38" s="129">
        <f>D39+D40</f>
        <v>2048.03784</v>
      </c>
      <c r="E38" s="141">
        <f t="shared" si="5"/>
        <v>99.96767901596132</v>
      </c>
    </row>
    <row r="39" spans="1:5" ht="39">
      <c r="A39" s="113" t="s">
        <v>307</v>
      </c>
      <c r="B39" s="120" t="s">
        <v>294</v>
      </c>
      <c r="C39" s="129">
        <v>2040.9</v>
      </c>
      <c r="D39" s="130">
        <v>2040.23784</v>
      </c>
      <c r="E39" s="141">
        <f t="shared" si="5"/>
        <v>99.9675554902249</v>
      </c>
    </row>
    <row r="40" spans="1:5" ht="55.5" customHeight="1">
      <c r="A40" s="113" t="s">
        <v>308</v>
      </c>
      <c r="B40" s="120" t="s">
        <v>295</v>
      </c>
      <c r="C40" s="129">
        <v>7.8</v>
      </c>
      <c r="D40" s="130">
        <v>7.8</v>
      </c>
      <c r="E40" s="141">
        <f t="shared" si="5"/>
        <v>100</v>
      </c>
    </row>
    <row r="41" spans="1:5" ht="25.5">
      <c r="A41" s="113" t="s">
        <v>296</v>
      </c>
      <c r="B41" s="120" t="s">
        <v>297</v>
      </c>
      <c r="C41" s="129">
        <f>C42</f>
        <v>10308.8</v>
      </c>
      <c r="D41" s="129">
        <f>D42</f>
        <v>10178.908</v>
      </c>
      <c r="E41" s="141">
        <f t="shared" si="5"/>
        <v>98.73998913549589</v>
      </c>
    </row>
    <row r="42" spans="1:5" ht="39">
      <c r="A42" s="113" t="s">
        <v>298</v>
      </c>
      <c r="B42" s="120" t="s">
        <v>299</v>
      </c>
      <c r="C42" s="129">
        <f>C43+C44</f>
        <v>10308.8</v>
      </c>
      <c r="D42" s="129">
        <f>D43+D44</f>
        <v>10178.908</v>
      </c>
      <c r="E42" s="141">
        <f t="shared" si="5"/>
        <v>98.73998913549589</v>
      </c>
    </row>
    <row r="43" spans="1:5" ht="25.5">
      <c r="A43" s="113" t="s">
        <v>309</v>
      </c>
      <c r="B43" s="120" t="s">
        <v>300</v>
      </c>
      <c r="C43" s="129">
        <v>6882.2</v>
      </c>
      <c r="D43" s="130">
        <v>6868.554</v>
      </c>
      <c r="E43" s="141">
        <f t="shared" si="5"/>
        <v>99.80172038011102</v>
      </c>
    </row>
    <row r="44" spans="1:5" ht="25.5">
      <c r="A44" s="113" t="s">
        <v>310</v>
      </c>
      <c r="B44" s="120" t="s">
        <v>301</v>
      </c>
      <c r="C44" s="129">
        <v>3426.6</v>
      </c>
      <c r="D44" s="130">
        <v>3310.354</v>
      </c>
      <c r="E44" s="141">
        <f t="shared" si="5"/>
        <v>96.60754100274323</v>
      </c>
    </row>
    <row r="45" spans="1:5" ht="30" customHeight="1">
      <c r="A45" s="111" t="s">
        <v>317</v>
      </c>
      <c r="B45" s="119" t="s">
        <v>320</v>
      </c>
      <c r="C45" s="128">
        <f aca="true" t="shared" si="6" ref="C45:E46">C46</f>
        <v>0</v>
      </c>
      <c r="D45" s="128">
        <f t="shared" si="6"/>
        <v>-74.01</v>
      </c>
      <c r="E45" s="112">
        <f t="shared" si="6"/>
        <v>100</v>
      </c>
    </row>
    <row r="46" spans="1:5" s="126" customFormat="1" ht="38.25" customHeight="1">
      <c r="A46" s="111" t="s">
        <v>318</v>
      </c>
      <c r="B46" s="119" t="s">
        <v>321</v>
      </c>
      <c r="C46" s="128">
        <f t="shared" si="6"/>
        <v>0</v>
      </c>
      <c r="D46" s="128">
        <f t="shared" si="6"/>
        <v>-74.01</v>
      </c>
      <c r="E46" s="112">
        <f t="shared" si="6"/>
        <v>100</v>
      </c>
    </row>
    <row r="47" spans="1:5" ht="43.5" customHeight="1">
      <c r="A47" s="113" t="s">
        <v>319</v>
      </c>
      <c r="B47" s="120" t="s">
        <v>322</v>
      </c>
      <c r="C47" s="129">
        <v>0</v>
      </c>
      <c r="D47" s="130">
        <v>-74.01</v>
      </c>
      <c r="E47" s="124">
        <v>100</v>
      </c>
    </row>
    <row r="48" spans="1:5" ht="15">
      <c r="A48" s="290" t="s">
        <v>302</v>
      </c>
      <c r="B48" s="291"/>
      <c r="C48" s="128">
        <f>C10+C31</f>
        <v>165961.8</v>
      </c>
      <c r="D48" s="128">
        <f>D10+D31</f>
        <v>166630.66583999997</v>
      </c>
      <c r="E48" s="142">
        <f>D48/C48*100</f>
        <v>100.40302397298655</v>
      </c>
    </row>
  </sheetData>
  <sheetProtection/>
  <mergeCells count="7">
    <mergeCell ref="A48:B48"/>
    <mergeCell ref="A6:E7"/>
    <mergeCell ref="D1:E1"/>
    <mergeCell ref="D2:E2"/>
    <mergeCell ref="C3:E3"/>
    <mergeCell ref="D4:E4"/>
    <mergeCell ref="C5:E5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0"/>
  <sheetViews>
    <sheetView view="pageBreakPreview" zoomScale="80" zoomScaleSheetLayoutView="80" zoomScalePageLayoutView="0" workbookViewId="0" topLeftCell="A1">
      <selection activeCell="A2" sqref="A2:I2"/>
    </sheetView>
  </sheetViews>
  <sheetFormatPr defaultColWidth="9.140625" defaultRowHeight="15"/>
  <cols>
    <col min="1" max="1" width="7.140625" style="26" customWidth="1"/>
    <col min="2" max="2" width="90.57421875" style="27" customWidth="1"/>
    <col min="3" max="3" width="7.28125" style="26" customWidth="1"/>
    <col min="4" max="4" width="8.8515625" style="26" customWidth="1"/>
    <col min="5" max="5" width="14.140625" style="26" customWidth="1"/>
    <col min="6" max="6" width="5.8515625" style="26" customWidth="1"/>
    <col min="7" max="7" width="11.140625" style="26" customWidth="1"/>
    <col min="8" max="8" width="9.28125" style="26" customWidth="1"/>
    <col min="9" max="9" width="8.8515625" style="26" customWidth="1"/>
    <col min="10" max="16384" width="8.7109375" style="28" customWidth="1"/>
  </cols>
  <sheetData>
    <row r="1" spans="5:9" ht="45" customHeight="1">
      <c r="E1" s="295" t="s">
        <v>415</v>
      </c>
      <c r="F1" s="296"/>
      <c r="G1" s="296"/>
      <c r="H1" s="296"/>
      <c r="I1" s="296"/>
    </row>
    <row r="2" spans="1:9" ht="55.5" customHeight="1" thickBot="1">
      <c r="A2" s="297" t="s">
        <v>358</v>
      </c>
      <c r="B2" s="297"/>
      <c r="C2" s="297"/>
      <c r="D2" s="297"/>
      <c r="E2" s="297"/>
      <c r="F2" s="297"/>
      <c r="G2" s="297"/>
      <c r="H2" s="297"/>
      <c r="I2" s="297"/>
    </row>
    <row r="3" spans="1:9" s="33" customFormat="1" ht="46.5" thickBot="1">
      <c r="A3" s="29" t="s">
        <v>82</v>
      </c>
      <c r="B3" s="30" t="s">
        <v>83</v>
      </c>
      <c r="C3" s="31" t="s">
        <v>84</v>
      </c>
      <c r="D3" s="31" t="s">
        <v>85</v>
      </c>
      <c r="E3" s="31" t="s">
        <v>86</v>
      </c>
      <c r="F3" s="31" t="s">
        <v>87</v>
      </c>
      <c r="G3" s="31" t="s">
        <v>88</v>
      </c>
      <c r="H3" s="31" t="s">
        <v>89</v>
      </c>
      <c r="I3" s="32" t="s">
        <v>90</v>
      </c>
    </row>
    <row r="4" spans="1:9" s="38" customFormat="1" ht="14.25" thickBot="1">
      <c r="A4" s="34">
        <v>1</v>
      </c>
      <c r="B4" s="35">
        <v>2</v>
      </c>
      <c r="C4" s="35">
        <v>3</v>
      </c>
      <c r="D4" s="36">
        <v>4</v>
      </c>
      <c r="E4" s="36">
        <v>5</v>
      </c>
      <c r="F4" s="35">
        <v>6</v>
      </c>
      <c r="G4" s="35">
        <v>7</v>
      </c>
      <c r="H4" s="35">
        <v>8</v>
      </c>
      <c r="I4" s="37">
        <v>9</v>
      </c>
    </row>
    <row r="5" spans="1:9" ht="13.5" thickBot="1">
      <c r="A5" s="39"/>
      <c r="B5" s="40" t="s">
        <v>91</v>
      </c>
      <c r="C5" s="41">
        <v>946</v>
      </c>
      <c r="D5" s="42"/>
      <c r="E5" s="43"/>
      <c r="F5" s="44"/>
      <c r="G5" s="46">
        <f>G6</f>
        <v>6368.6</v>
      </c>
      <c r="H5" s="46">
        <f>H6</f>
        <v>6339.13577</v>
      </c>
      <c r="I5" s="47">
        <f>H5*100/G5</f>
        <v>99.53735153722951</v>
      </c>
    </row>
    <row r="6" spans="1:9" s="160" customFormat="1" ht="12.75">
      <c r="A6" s="152" t="s">
        <v>92</v>
      </c>
      <c r="B6" s="153" t="s">
        <v>2</v>
      </c>
      <c r="C6" s="154">
        <v>946</v>
      </c>
      <c r="D6" s="155" t="s">
        <v>32</v>
      </c>
      <c r="E6" s="156"/>
      <c r="F6" s="157"/>
      <c r="G6" s="158">
        <f>G7+G11</f>
        <v>6368.6</v>
      </c>
      <c r="H6" s="158">
        <f>H7+H11</f>
        <v>6339.13577</v>
      </c>
      <c r="I6" s="159">
        <f>H6*100/G6</f>
        <v>99.53735153722951</v>
      </c>
    </row>
    <row r="7" spans="1:9" s="176" customFormat="1" ht="25.5">
      <c r="A7" s="169" t="s">
        <v>3</v>
      </c>
      <c r="B7" s="170" t="s">
        <v>93</v>
      </c>
      <c r="C7" s="171">
        <v>946</v>
      </c>
      <c r="D7" s="172" t="s">
        <v>33</v>
      </c>
      <c r="E7" s="172"/>
      <c r="F7" s="173"/>
      <c r="G7" s="174">
        <f>G9</f>
        <v>1380.1</v>
      </c>
      <c r="H7" s="174">
        <f>H9</f>
        <v>1371.62717</v>
      </c>
      <c r="I7" s="175">
        <f>H7*100/G7</f>
        <v>99.38607129918122</v>
      </c>
    </row>
    <row r="8" spans="1:9" s="278" customFormat="1" ht="12.75">
      <c r="A8" s="273" t="s">
        <v>94</v>
      </c>
      <c r="B8" s="274" t="s">
        <v>349</v>
      </c>
      <c r="C8" s="49">
        <v>946</v>
      </c>
      <c r="D8" s="50" t="s">
        <v>33</v>
      </c>
      <c r="E8" s="50" t="s">
        <v>95</v>
      </c>
      <c r="F8" s="275"/>
      <c r="G8" s="276">
        <f>G9</f>
        <v>1380.1</v>
      </c>
      <c r="H8" s="276">
        <f>H9</f>
        <v>1371.62717</v>
      </c>
      <c r="I8" s="277">
        <f>I9</f>
        <v>99.38607129918122</v>
      </c>
    </row>
    <row r="9" spans="1:9" ht="40.5">
      <c r="A9" s="233" t="s">
        <v>360</v>
      </c>
      <c r="B9" s="209" t="s">
        <v>343</v>
      </c>
      <c r="C9" s="55">
        <v>946</v>
      </c>
      <c r="D9" s="51" t="s">
        <v>33</v>
      </c>
      <c r="E9" s="51" t="s">
        <v>95</v>
      </c>
      <c r="F9" s="51" t="s">
        <v>258</v>
      </c>
      <c r="G9" s="56">
        <f>SUM(G10)</f>
        <v>1380.1</v>
      </c>
      <c r="H9" s="56">
        <f>H10</f>
        <v>1371.62717</v>
      </c>
      <c r="I9" s="53">
        <f>I10</f>
        <v>99.38607129918122</v>
      </c>
    </row>
    <row r="10" spans="1:9" ht="12.75">
      <c r="A10" s="57"/>
      <c r="B10" s="58" t="s">
        <v>96</v>
      </c>
      <c r="C10" s="55">
        <v>946</v>
      </c>
      <c r="D10" s="51" t="s">
        <v>33</v>
      </c>
      <c r="E10" s="51" t="s">
        <v>95</v>
      </c>
      <c r="F10" s="51" t="s">
        <v>97</v>
      </c>
      <c r="G10" s="56">
        <v>1380.1</v>
      </c>
      <c r="H10" s="56">
        <v>1371.62717</v>
      </c>
      <c r="I10" s="59">
        <f>H10*100/G10</f>
        <v>99.38607129918122</v>
      </c>
    </row>
    <row r="11" spans="1:9" s="178" customFormat="1" ht="28.5" customHeight="1">
      <c r="A11" s="177" t="s">
        <v>5</v>
      </c>
      <c r="B11" s="170" t="s">
        <v>6</v>
      </c>
      <c r="C11" s="171">
        <v>946</v>
      </c>
      <c r="D11" s="172" t="s">
        <v>34</v>
      </c>
      <c r="E11" s="173"/>
      <c r="F11" s="173"/>
      <c r="G11" s="174">
        <f>G12+G14+G16+G18+G20+G22</f>
        <v>4988.5</v>
      </c>
      <c r="H11" s="174">
        <f>H12+H14+H16+H18+H20+H22</f>
        <v>4967.5086</v>
      </c>
      <c r="I11" s="175">
        <f>H11*100/G11</f>
        <v>99.57920416959006</v>
      </c>
    </row>
    <row r="12" spans="1:9" s="196" customFormat="1" ht="40.5" customHeight="1">
      <c r="A12" s="222" t="s">
        <v>98</v>
      </c>
      <c r="B12" s="209" t="s">
        <v>343</v>
      </c>
      <c r="C12" s="218">
        <v>946</v>
      </c>
      <c r="D12" s="219" t="s">
        <v>34</v>
      </c>
      <c r="E12" s="219" t="s">
        <v>102</v>
      </c>
      <c r="F12" s="219" t="s">
        <v>258</v>
      </c>
      <c r="G12" s="220">
        <f>G13</f>
        <v>3501</v>
      </c>
      <c r="H12" s="220">
        <f>H13</f>
        <v>3482.59</v>
      </c>
      <c r="I12" s="221">
        <f>H12/G12*100</f>
        <v>99.47415024278779</v>
      </c>
    </row>
    <row r="13" spans="1:9" s="178" customFormat="1" ht="15.75" customHeight="1">
      <c r="A13" s="202"/>
      <c r="B13" s="203" t="s">
        <v>96</v>
      </c>
      <c r="C13" s="204">
        <v>946</v>
      </c>
      <c r="D13" s="205" t="s">
        <v>34</v>
      </c>
      <c r="E13" s="205" t="s">
        <v>102</v>
      </c>
      <c r="F13" s="205" t="s">
        <v>97</v>
      </c>
      <c r="G13" s="206">
        <v>3501</v>
      </c>
      <c r="H13" s="206">
        <v>3482.59</v>
      </c>
      <c r="I13" s="207">
        <v>99.5</v>
      </c>
    </row>
    <row r="14" spans="1:9" s="196" customFormat="1" ht="15.75" customHeight="1">
      <c r="A14" s="232" t="s">
        <v>101</v>
      </c>
      <c r="B14" s="210" t="s">
        <v>344</v>
      </c>
      <c r="C14" s="214">
        <v>946</v>
      </c>
      <c r="D14" s="215" t="s">
        <v>34</v>
      </c>
      <c r="E14" s="215" t="s">
        <v>102</v>
      </c>
      <c r="F14" s="215" t="s">
        <v>345</v>
      </c>
      <c r="G14" s="216">
        <f>G15</f>
        <v>852.4</v>
      </c>
      <c r="H14" s="216">
        <f>H15</f>
        <v>851.11</v>
      </c>
      <c r="I14" s="216">
        <f>I15</f>
        <v>99.8</v>
      </c>
    </row>
    <row r="15" spans="1:9" s="178" customFormat="1" ht="15" customHeight="1">
      <c r="A15" s="202"/>
      <c r="B15" s="203" t="s">
        <v>103</v>
      </c>
      <c r="C15" s="204">
        <v>946</v>
      </c>
      <c r="D15" s="205" t="s">
        <v>34</v>
      </c>
      <c r="E15" s="205" t="s">
        <v>102</v>
      </c>
      <c r="F15" s="205" t="s">
        <v>104</v>
      </c>
      <c r="G15" s="206">
        <v>852.4</v>
      </c>
      <c r="H15" s="206">
        <v>851.11</v>
      </c>
      <c r="I15" s="207">
        <v>99.8</v>
      </c>
    </row>
    <row r="16" spans="1:9" s="196" customFormat="1" ht="15" customHeight="1">
      <c r="A16" s="232" t="s">
        <v>107</v>
      </c>
      <c r="B16" s="210" t="s">
        <v>113</v>
      </c>
      <c r="C16" s="214">
        <v>946</v>
      </c>
      <c r="D16" s="215" t="s">
        <v>34</v>
      </c>
      <c r="E16" s="215" t="s">
        <v>346</v>
      </c>
      <c r="F16" s="215" t="s">
        <v>114</v>
      </c>
      <c r="G16" s="216">
        <v>1</v>
      </c>
      <c r="H16" s="216">
        <v>0</v>
      </c>
      <c r="I16" s="217">
        <v>0</v>
      </c>
    </row>
    <row r="17" spans="1:9" s="178" customFormat="1" ht="14.25" customHeight="1">
      <c r="A17" s="202"/>
      <c r="B17" s="203" t="s">
        <v>105</v>
      </c>
      <c r="C17" s="204">
        <v>946</v>
      </c>
      <c r="D17" s="205" t="s">
        <v>34</v>
      </c>
      <c r="E17" s="205" t="s">
        <v>102</v>
      </c>
      <c r="F17" s="205" t="s">
        <v>106</v>
      </c>
      <c r="G17" s="206">
        <v>1</v>
      </c>
      <c r="H17" s="206">
        <v>0</v>
      </c>
      <c r="I17" s="207">
        <v>0</v>
      </c>
    </row>
    <row r="18" spans="1:9" s="60" customFormat="1" ht="27">
      <c r="A18" s="231" t="s">
        <v>110</v>
      </c>
      <c r="B18" s="208" t="s">
        <v>99</v>
      </c>
      <c r="C18" s="87">
        <v>946</v>
      </c>
      <c r="D18" s="211" t="s">
        <v>34</v>
      </c>
      <c r="E18" s="211" t="s">
        <v>100</v>
      </c>
      <c r="F18" s="211" t="s">
        <v>258</v>
      </c>
      <c r="G18" s="212">
        <f>G19</f>
        <v>160.1</v>
      </c>
      <c r="H18" s="212">
        <f>H19</f>
        <v>160.06</v>
      </c>
      <c r="I18" s="213">
        <f>I19</f>
        <v>99.97501561524048</v>
      </c>
    </row>
    <row r="19" spans="1:9" s="60" customFormat="1" ht="12.75">
      <c r="A19" s="61"/>
      <c r="B19" s="58" t="s">
        <v>96</v>
      </c>
      <c r="C19" s="55">
        <v>946</v>
      </c>
      <c r="D19" s="51" t="s">
        <v>34</v>
      </c>
      <c r="E19" s="51" t="s">
        <v>100</v>
      </c>
      <c r="F19" s="51" t="s">
        <v>97</v>
      </c>
      <c r="G19" s="56">
        <v>160.1</v>
      </c>
      <c r="H19" s="56">
        <v>160.06</v>
      </c>
      <c r="I19" s="59">
        <f aca="true" t="shared" si="0" ref="I19:I26">H19*100/G19</f>
        <v>99.97501561524048</v>
      </c>
    </row>
    <row r="20" spans="1:9" s="224" customFormat="1" ht="27">
      <c r="A20" s="222" t="s">
        <v>347</v>
      </c>
      <c r="B20" s="223" t="s">
        <v>108</v>
      </c>
      <c r="C20" s="87">
        <v>946</v>
      </c>
      <c r="D20" s="211" t="s">
        <v>34</v>
      </c>
      <c r="E20" s="211" t="s">
        <v>109</v>
      </c>
      <c r="F20" s="211" t="s">
        <v>258</v>
      </c>
      <c r="G20" s="212">
        <f>G21</f>
        <v>378</v>
      </c>
      <c r="H20" s="212">
        <f>H21</f>
        <v>377.7486</v>
      </c>
      <c r="I20" s="213">
        <f>H20*100/G20</f>
        <v>99.93349206349207</v>
      </c>
    </row>
    <row r="21" spans="1:9" s="60" customFormat="1" ht="12.75">
      <c r="A21" s="61"/>
      <c r="B21" s="58" t="s">
        <v>96</v>
      </c>
      <c r="C21" s="55">
        <v>946</v>
      </c>
      <c r="D21" s="51" t="s">
        <v>34</v>
      </c>
      <c r="E21" s="51" t="s">
        <v>109</v>
      </c>
      <c r="F21" s="51" t="s">
        <v>97</v>
      </c>
      <c r="G21" s="56">
        <v>378</v>
      </c>
      <c r="H21" s="56">
        <v>377.7486</v>
      </c>
      <c r="I21" s="59">
        <f>H21*100/G21</f>
        <v>99.93349206349207</v>
      </c>
    </row>
    <row r="22" spans="1:9" s="224" customFormat="1" ht="27">
      <c r="A22" s="222" t="s">
        <v>348</v>
      </c>
      <c r="B22" s="208" t="s">
        <v>111</v>
      </c>
      <c r="C22" s="87">
        <v>946</v>
      </c>
      <c r="D22" s="211" t="s">
        <v>34</v>
      </c>
      <c r="E22" s="211" t="s">
        <v>112</v>
      </c>
      <c r="F22" s="211" t="s">
        <v>114</v>
      </c>
      <c r="G22" s="212">
        <f>G23</f>
        <v>96</v>
      </c>
      <c r="H22" s="212">
        <f>H23</f>
        <v>96</v>
      </c>
      <c r="I22" s="213">
        <f>I23</f>
        <v>100</v>
      </c>
    </row>
    <row r="23" spans="1:9" s="60" customFormat="1" ht="13.5" thickBot="1">
      <c r="A23" s="63"/>
      <c r="B23" s="64" t="s">
        <v>113</v>
      </c>
      <c r="C23" s="65">
        <v>946</v>
      </c>
      <c r="D23" s="66" t="s">
        <v>34</v>
      </c>
      <c r="E23" s="66" t="s">
        <v>112</v>
      </c>
      <c r="F23" s="66" t="s">
        <v>106</v>
      </c>
      <c r="G23" s="67">
        <v>96</v>
      </c>
      <c r="H23" s="67">
        <v>96</v>
      </c>
      <c r="I23" s="68">
        <v>100</v>
      </c>
    </row>
    <row r="24" spans="1:9" s="60" customFormat="1" ht="13.5" thickBot="1">
      <c r="A24" s="69"/>
      <c r="B24" s="70" t="s">
        <v>115</v>
      </c>
      <c r="C24" s="41">
        <v>942</v>
      </c>
      <c r="D24" s="44"/>
      <c r="E24" s="44"/>
      <c r="F24" s="44"/>
      <c r="G24" s="46">
        <f>G25+G72+G77+G95+G130+G135+G167+G175+G190+G196</f>
        <v>176927.5</v>
      </c>
      <c r="H24" s="45">
        <f>H25+H72+H77+H95+H130+H135+H167+H175+H190+H196</f>
        <v>176530.80516999998</v>
      </c>
      <c r="I24" s="47">
        <f t="shared" si="0"/>
        <v>99.77578678837375</v>
      </c>
    </row>
    <row r="25" spans="1:9" s="168" customFormat="1" ht="12.75">
      <c r="A25" s="161"/>
      <c r="B25" s="162" t="s">
        <v>2</v>
      </c>
      <c r="C25" s="163">
        <v>942</v>
      </c>
      <c r="D25" s="164" t="s">
        <v>32</v>
      </c>
      <c r="E25" s="165"/>
      <c r="F25" s="165"/>
      <c r="G25" s="166">
        <f>G26+G49+G45</f>
        <v>18654.699999999997</v>
      </c>
      <c r="H25" s="166">
        <f>H26+H45+H49</f>
        <v>18630.60072</v>
      </c>
      <c r="I25" s="167">
        <f t="shared" si="0"/>
        <v>99.87081389676598</v>
      </c>
    </row>
    <row r="26" spans="1:9" s="178" customFormat="1" ht="25.5">
      <c r="A26" s="179" t="s">
        <v>7</v>
      </c>
      <c r="B26" s="170" t="s">
        <v>116</v>
      </c>
      <c r="C26" s="171">
        <v>942</v>
      </c>
      <c r="D26" s="172" t="s">
        <v>35</v>
      </c>
      <c r="E26" s="173"/>
      <c r="F26" s="173"/>
      <c r="G26" s="174">
        <f>G28+G30+G40+G38</f>
        <v>18542.899999999998</v>
      </c>
      <c r="H26" s="180">
        <f>H28+H30+H40+H38</f>
        <v>18532.80072</v>
      </c>
      <c r="I26" s="175">
        <f t="shared" si="0"/>
        <v>99.94553559583453</v>
      </c>
    </row>
    <row r="27" spans="1:9" s="178" customFormat="1" ht="25.5">
      <c r="A27" s="261" t="s">
        <v>117</v>
      </c>
      <c r="B27" s="234" t="s">
        <v>118</v>
      </c>
      <c r="C27" s="49">
        <v>942</v>
      </c>
      <c r="D27" s="50" t="s">
        <v>35</v>
      </c>
      <c r="E27" s="50" t="s">
        <v>119</v>
      </c>
      <c r="F27" s="50"/>
      <c r="G27" s="52">
        <f aca="true" t="shared" si="1" ref="G27:I28">G28</f>
        <v>1414.1</v>
      </c>
      <c r="H27" s="52">
        <f t="shared" si="1"/>
        <v>1412.68219</v>
      </c>
      <c r="I27" s="53">
        <f t="shared" si="1"/>
        <v>99.89973764231668</v>
      </c>
    </row>
    <row r="28" spans="1:9" s="224" customFormat="1" ht="29.25" customHeight="1">
      <c r="A28" s="235" t="s">
        <v>361</v>
      </c>
      <c r="B28" s="237" t="s">
        <v>343</v>
      </c>
      <c r="C28" s="87">
        <v>942</v>
      </c>
      <c r="D28" s="211" t="s">
        <v>35</v>
      </c>
      <c r="E28" s="211" t="s">
        <v>119</v>
      </c>
      <c r="F28" s="211" t="s">
        <v>258</v>
      </c>
      <c r="G28" s="212">
        <f t="shared" si="1"/>
        <v>1414.1</v>
      </c>
      <c r="H28" s="212">
        <f t="shared" si="1"/>
        <v>1412.68219</v>
      </c>
      <c r="I28" s="213">
        <f t="shared" si="1"/>
        <v>99.89973764231668</v>
      </c>
    </row>
    <row r="29" spans="1:9" s="60" customFormat="1" ht="12.75">
      <c r="A29" s="62"/>
      <c r="B29" s="58" t="s">
        <v>96</v>
      </c>
      <c r="C29" s="55">
        <v>942</v>
      </c>
      <c r="D29" s="51" t="s">
        <v>35</v>
      </c>
      <c r="E29" s="51" t="s">
        <v>119</v>
      </c>
      <c r="F29" s="51" t="s">
        <v>97</v>
      </c>
      <c r="G29" s="56">
        <v>1414.1</v>
      </c>
      <c r="H29" s="56">
        <v>1412.68219</v>
      </c>
      <c r="I29" s="53">
        <f>H29*100/G29</f>
        <v>99.89973764231668</v>
      </c>
    </row>
    <row r="30" spans="1:9" s="88" customFormat="1" ht="39" customHeight="1" thickBot="1">
      <c r="A30" s="80" t="s">
        <v>120</v>
      </c>
      <c r="B30" s="236" t="s">
        <v>350</v>
      </c>
      <c r="C30" s="49">
        <v>942</v>
      </c>
      <c r="D30" s="50" t="s">
        <v>35</v>
      </c>
      <c r="E30" s="50" t="s">
        <v>121</v>
      </c>
      <c r="F30" s="50"/>
      <c r="G30" s="52">
        <f>G33+G35+G37</f>
        <v>14668.599999999999</v>
      </c>
      <c r="H30" s="52">
        <f>H33+H35+H37</f>
        <v>14661.278</v>
      </c>
      <c r="I30" s="53">
        <f>H30*100/G30</f>
        <v>99.95008385258308</v>
      </c>
    </row>
    <row r="31" spans="1:20" s="88" customFormat="1" ht="15" customHeight="1" thickBot="1">
      <c r="A31" s="146">
        <v>1</v>
      </c>
      <c r="B31" s="147">
        <v>2</v>
      </c>
      <c r="C31" s="147">
        <v>3</v>
      </c>
      <c r="D31" s="148">
        <v>4</v>
      </c>
      <c r="E31" s="148">
        <v>5</v>
      </c>
      <c r="F31" s="147">
        <v>6</v>
      </c>
      <c r="G31" s="279">
        <v>7</v>
      </c>
      <c r="H31" s="149">
        <v>8</v>
      </c>
      <c r="I31" s="150">
        <v>9</v>
      </c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</row>
    <row r="32" spans="1:9" s="88" customFormat="1" ht="39" customHeight="1">
      <c r="A32" s="247" t="s">
        <v>362</v>
      </c>
      <c r="B32" s="238" t="s">
        <v>351</v>
      </c>
      <c r="C32" s="239">
        <v>942</v>
      </c>
      <c r="D32" s="240" t="s">
        <v>35</v>
      </c>
      <c r="E32" s="240" t="s">
        <v>121</v>
      </c>
      <c r="F32" s="240" t="s">
        <v>258</v>
      </c>
      <c r="G32" s="241">
        <f>G33</f>
        <v>11455.099999999999</v>
      </c>
      <c r="H32" s="241" t="str">
        <f>H33</f>
        <v>11448,36</v>
      </c>
      <c r="I32" s="242">
        <f>I33</f>
        <v>99.9411615786855</v>
      </c>
    </row>
    <row r="33" spans="1:20" s="60" customFormat="1" ht="12.75">
      <c r="A33" s="73"/>
      <c r="B33" s="64" t="s">
        <v>96</v>
      </c>
      <c r="C33" s="65">
        <v>942</v>
      </c>
      <c r="D33" s="66" t="s">
        <v>35</v>
      </c>
      <c r="E33" s="66" t="s">
        <v>121</v>
      </c>
      <c r="F33" s="66" t="s">
        <v>97</v>
      </c>
      <c r="G33" s="67">
        <f>8709.4+115.4+2630.3</f>
        <v>11455.099999999999</v>
      </c>
      <c r="H33" s="67" t="s">
        <v>122</v>
      </c>
      <c r="I33" s="68">
        <f>H33*100/G33</f>
        <v>99.9411615786855</v>
      </c>
      <c r="T33" s="74"/>
    </row>
    <row r="34" spans="1:20" s="224" customFormat="1" ht="13.5">
      <c r="A34" s="247" t="s">
        <v>363</v>
      </c>
      <c r="B34" s="243" t="s">
        <v>344</v>
      </c>
      <c r="C34" s="227">
        <v>942</v>
      </c>
      <c r="D34" s="228" t="s">
        <v>35</v>
      </c>
      <c r="E34" s="228" t="s">
        <v>121</v>
      </c>
      <c r="F34" s="228" t="s">
        <v>345</v>
      </c>
      <c r="G34" s="229">
        <f>190.1+3022.4</f>
        <v>3212.5</v>
      </c>
      <c r="H34" s="229">
        <f>3022.25196+190.07486</f>
        <v>3212.32682</v>
      </c>
      <c r="I34" s="230">
        <f>H34*100/G34</f>
        <v>99.99460918287939</v>
      </c>
      <c r="T34" s="246"/>
    </row>
    <row r="35" spans="1:20" s="60" customFormat="1" ht="12.75">
      <c r="A35" s="75"/>
      <c r="B35" s="76" t="s">
        <v>103</v>
      </c>
      <c r="C35" s="77">
        <v>942</v>
      </c>
      <c r="D35" s="71" t="s">
        <v>35</v>
      </c>
      <c r="E35" s="71" t="s">
        <v>121</v>
      </c>
      <c r="F35" s="71" t="s">
        <v>104</v>
      </c>
      <c r="G35" s="78">
        <f>190.1+3022.4</f>
        <v>3212.5</v>
      </c>
      <c r="H35" s="78">
        <f>3022.25196+190.07486</f>
        <v>3212.32682</v>
      </c>
      <c r="I35" s="79">
        <f>H35*100/G35</f>
        <v>99.99460918287939</v>
      </c>
      <c r="T35" s="74"/>
    </row>
    <row r="36" spans="1:20" s="224" customFormat="1" ht="13.5">
      <c r="A36" s="245" t="s">
        <v>364</v>
      </c>
      <c r="B36" s="226" t="s">
        <v>113</v>
      </c>
      <c r="C36" s="87">
        <v>942</v>
      </c>
      <c r="D36" s="211" t="s">
        <v>35</v>
      </c>
      <c r="E36" s="211" t="s">
        <v>121</v>
      </c>
      <c r="F36" s="211" t="s">
        <v>114</v>
      </c>
      <c r="G36" s="212">
        <v>1</v>
      </c>
      <c r="H36" s="212">
        <v>0.59118</v>
      </c>
      <c r="I36" s="213">
        <f>H36*100/G36</f>
        <v>59.118</v>
      </c>
      <c r="T36" s="246"/>
    </row>
    <row r="37" spans="1:20" s="60" customFormat="1" ht="12.75">
      <c r="A37" s="62"/>
      <c r="B37" s="58" t="s">
        <v>105</v>
      </c>
      <c r="C37" s="55">
        <v>942</v>
      </c>
      <c r="D37" s="51" t="s">
        <v>35</v>
      </c>
      <c r="E37" s="51" t="s">
        <v>121</v>
      </c>
      <c r="F37" s="51" t="s">
        <v>106</v>
      </c>
      <c r="G37" s="56">
        <v>1</v>
      </c>
      <c r="H37" s="56">
        <v>0.59118</v>
      </c>
      <c r="I37" s="59">
        <f>H37*100/G37</f>
        <v>59.118</v>
      </c>
      <c r="T37" s="74"/>
    </row>
    <row r="38" spans="1:20" s="224" customFormat="1" ht="27">
      <c r="A38" s="235" t="s">
        <v>365</v>
      </c>
      <c r="B38" s="223" t="s">
        <v>123</v>
      </c>
      <c r="C38" s="87">
        <v>942</v>
      </c>
      <c r="D38" s="211" t="s">
        <v>35</v>
      </c>
      <c r="E38" s="211" t="s">
        <v>124</v>
      </c>
      <c r="F38" s="211" t="s">
        <v>258</v>
      </c>
      <c r="G38" s="212">
        <f>G39</f>
        <v>419.3</v>
      </c>
      <c r="H38" s="212">
        <f>H39</f>
        <v>418.60269</v>
      </c>
      <c r="I38" s="213">
        <f>I39</f>
        <v>99.83369663725256</v>
      </c>
      <c r="T38" s="246"/>
    </row>
    <row r="39" spans="1:20" s="60" customFormat="1" ht="12.75">
      <c r="A39" s="62"/>
      <c r="B39" s="58" t="s">
        <v>125</v>
      </c>
      <c r="C39" s="55">
        <v>942</v>
      </c>
      <c r="D39" s="51" t="s">
        <v>35</v>
      </c>
      <c r="E39" s="51" t="s">
        <v>124</v>
      </c>
      <c r="F39" s="51" t="s">
        <v>97</v>
      </c>
      <c r="G39" s="56">
        <v>419.3</v>
      </c>
      <c r="H39" s="56">
        <v>418.60269</v>
      </c>
      <c r="I39" s="59">
        <f>H39*100/G39</f>
        <v>99.83369663725256</v>
      </c>
      <c r="T39" s="74"/>
    </row>
    <row r="40" spans="1:20" s="88" customFormat="1" ht="25.5">
      <c r="A40" s="72" t="s">
        <v>366</v>
      </c>
      <c r="B40" s="48" t="s">
        <v>126</v>
      </c>
      <c r="C40" s="49">
        <v>942</v>
      </c>
      <c r="D40" s="50" t="s">
        <v>35</v>
      </c>
      <c r="E40" s="50" t="s">
        <v>127</v>
      </c>
      <c r="F40" s="50"/>
      <c r="G40" s="52">
        <f>G42+G44</f>
        <v>2040.9</v>
      </c>
      <c r="H40" s="52">
        <f>H42+H44</f>
        <v>2040.23784</v>
      </c>
      <c r="I40" s="53">
        <f>(H42+H44)*100/G40</f>
        <v>99.9675554902249</v>
      </c>
      <c r="T40" s="244"/>
    </row>
    <row r="41" spans="1:20" s="224" customFormat="1" ht="39.75" customHeight="1">
      <c r="A41" s="235" t="s">
        <v>367</v>
      </c>
      <c r="B41" s="208" t="s">
        <v>351</v>
      </c>
      <c r="C41" s="87">
        <v>942</v>
      </c>
      <c r="D41" s="211" t="s">
        <v>35</v>
      </c>
      <c r="E41" s="211" t="s">
        <v>127</v>
      </c>
      <c r="F41" s="211" t="s">
        <v>258</v>
      </c>
      <c r="G41" s="212">
        <f>1440.7+453.3</f>
        <v>1894</v>
      </c>
      <c r="H41" s="212">
        <f>1440.16531+453.3</f>
        <v>1893.46531</v>
      </c>
      <c r="I41" s="213">
        <f>H41*100/G41</f>
        <v>99.97176927138332</v>
      </c>
      <c r="T41" s="246"/>
    </row>
    <row r="42" spans="1:9" s="60" customFormat="1" ht="12.75">
      <c r="A42" s="62"/>
      <c r="B42" s="58" t="s">
        <v>96</v>
      </c>
      <c r="C42" s="55">
        <v>942</v>
      </c>
      <c r="D42" s="51" t="s">
        <v>35</v>
      </c>
      <c r="E42" s="51" t="s">
        <v>127</v>
      </c>
      <c r="F42" s="51" t="s">
        <v>97</v>
      </c>
      <c r="G42" s="56">
        <f>1440.7+453.3</f>
        <v>1894</v>
      </c>
      <c r="H42" s="56">
        <f>1440.16531+453.3</f>
        <v>1893.46531</v>
      </c>
      <c r="I42" s="59">
        <f>H42*100/G42</f>
        <v>99.97176927138332</v>
      </c>
    </row>
    <row r="43" spans="1:9" s="60" customFormat="1" ht="13.5">
      <c r="A43" s="235" t="s">
        <v>368</v>
      </c>
      <c r="B43" s="208" t="s">
        <v>344</v>
      </c>
      <c r="C43" s="87">
        <v>942</v>
      </c>
      <c r="D43" s="211" t="s">
        <v>35</v>
      </c>
      <c r="E43" s="211" t="s">
        <v>127</v>
      </c>
      <c r="F43" s="211" t="s">
        <v>345</v>
      </c>
      <c r="G43" s="212">
        <v>146.9</v>
      </c>
      <c r="H43" s="212">
        <v>146.77253</v>
      </c>
      <c r="I43" s="213">
        <f>H43*100/G43</f>
        <v>99.91322668481959</v>
      </c>
    </row>
    <row r="44" spans="1:9" s="60" customFormat="1" ht="12.75">
      <c r="A44" s="62"/>
      <c r="B44" s="58" t="s">
        <v>103</v>
      </c>
      <c r="C44" s="55">
        <v>942</v>
      </c>
      <c r="D44" s="51" t="s">
        <v>35</v>
      </c>
      <c r="E44" s="51" t="s">
        <v>127</v>
      </c>
      <c r="F44" s="51" t="s">
        <v>104</v>
      </c>
      <c r="G44" s="56">
        <v>146.9</v>
      </c>
      <c r="H44" s="56">
        <v>146.77253</v>
      </c>
      <c r="I44" s="59">
        <f>H44*100/G44</f>
        <v>99.91322668481959</v>
      </c>
    </row>
    <row r="45" spans="1:9" s="178" customFormat="1" ht="12.75">
      <c r="A45" s="181" t="s">
        <v>9</v>
      </c>
      <c r="B45" s="182" t="s">
        <v>61</v>
      </c>
      <c r="C45" s="183">
        <v>942</v>
      </c>
      <c r="D45" s="172" t="s">
        <v>62</v>
      </c>
      <c r="E45" s="184"/>
      <c r="F45" s="184"/>
      <c r="G45" s="174">
        <f>G46</f>
        <v>14</v>
      </c>
      <c r="H45" s="174">
        <f>H46</f>
        <v>0</v>
      </c>
      <c r="I45" s="175">
        <f>I46</f>
        <v>0</v>
      </c>
    </row>
    <row r="46" spans="1:9" s="88" customFormat="1" ht="12.75">
      <c r="A46" s="80" t="s">
        <v>128</v>
      </c>
      <c r="B46" s="81" t="s">
        <v>129</v>
      </c>
      <c r="C46" s="49">
        <v>942</v>
      </c>
      <c r="D46" s="50" t="s">
        <v>62</v>
      </c>
      <c r="E46" s="50" t="s">
        <v>352</v>
      </c>
      <c r="F46" s="50"/>
      <c r="G46" s="52">
        <f>G48</f>
        <v>14</v>
      </c>
      <c r="H46" s="52">
        <f>H48</f>
        <v>0</v>
      </c>
      <c r="I46" s="53">
        <f>I48</f>
        <v>0</v>
      </c>
    </row>
    <row r="47" spans="1:9" s="224" customFormat="1" ht="13.5">
      <c r="A47" s="235" t="s">
        <v>369</v>
      </c>
      <c r="B47" s="248" t="s">
        <v>113</v>
      </c>
      <c r="C47" s="87">
        <v>942</v>
      </c>
      <c r="D47" s="211" t="s">
        <v>62</v>
      </c>
      <c r="E47" s="211" t="s">
        <v>352</v>
      </c>
      <c r="F47" s="211" t="s">
        <v>114</v>
      </c>
      <c r="G47" s="212">
        <v>14</v>
      </c>
      <c r="H47" s="212">
        <v>0</v>
      </c>
      <c r="I47" s="213">
        <f>H47*100/G47</f>
        <v>0</v>
      </c>
    </row>
    <row r="48" spans="1:9" s="60" customFormat="1" ht="12.75">
      <c r="A48" s="80"/>
      <c r="B48" s="54" t="s">
        <v>130</v>
      </c>
      <c r="C48" s="55">
        <v>942</v>
      </c>
      <c r="D48" s="51" t="s">
        <v>62</v>
      </c>
      <c r="E48" s="51" t="s">
        <v>352</v>
      </c>
      <c r="F48" s="51" t="s">
        <v>131</v>
      </c>
      <c r="G48" s="56">
        <v>14</v>
      </c>
      <c r="H48" s="56">
        <v>0</v>
      </c>
      <c r="I48" s="59">
        <f>H48*100/G48</f>
        <v>0</v>
      </c>
    </row>
    <row r="49" spans="1:9" s="178" customFormat="1" ht="12.75">
      <c r="A49" s="177" t="s">
        <v>60</v>
      </c>
      <c r="B49" s="185" t="s">
        <v>55</v>
      </c>
      <c r="C49" s="171">
        <v>942</v>
      </c>
      <c r="D49" s="172" t="s">
        <v>36</v>
      </c>
      <c r="E49" s="173"/>
      <c r="F49" s="172"/>
      <c r="G49" s="174">
        <f>G53+G56+G62+G59+G65+G68+G50</f>
        <v>97.8</v>
      </c>
      <c r="H49" s="174">
        <f>H53+H56+H62+H59+H65+H68+H50</f>
        <v>97.8</v>
      </c>
      <c r="I49" s="175">
        <f>H49*100/G49</f>
        <v>100</v>
      </c>
    </row>
    <row r="50" spans="1:9" s="88" customFormat="1" ht="25.5">
      <c r="A50" s="249" t="s">
        <v>132</v>
      </c>
      <c r="B50" s="48" t="s">
        <v>133</v>
      </c>
      <c r="C50" s="49">
        <v>942</v>
      </c>
      <c r="D50" s="50" t="s">
        <v>36</v>
      </c>
      <c r="E50" s="50" t="s">
        <v>134</v>
      </c>
      <c r="F50" s="50"/>
      <c r="G50" s="52">
        <f>G52</f>
        <v>7.8</v>
      </c>
      <c r="H50" s="52">
        <f>H52</f>
        <v>7.8</v>
      </c>
      <c r="I50" s="53">
        <f>I52</f>
        <v>100</v>
      </c>
    </row>
    <row r="51" spans="1:9" s="60" customFormat="1" ht="13.5">
      <c r="A51" s="250" t="s">
        <v>370</v>
      </c>
      <c r="B51" s="208" t="s">
        <v>344</v>
      </c>
      <c r="C51" s="87">
        <v>942</v>
      </c>
      <c r="D51" s="211" t="s">
        <v>36</v>
      </c>
      <c r="E51" s="211" t="s">
        <v>134</v>
      </c>
      <c r="F51" s="211" t="s">
        <v>345</v>
      </c>
      <c r="G51" s="212">
        <v>7.8</v>
      </c>
      <c r="H51" s="212">
        <v>7.8</v>
      </c>
      <c r="I51" s="213">
        <f>H51*100/G51</f>
        <v>100</v>
      </c>
    </row>
    <row r="52" spans="1:9" s="60" customFormat="1" ht="12.75">
      <c r="A52" s="82"/>
      <c r="B52" s="58" t="s">
        <v>103</v>
      </c>
      <c r="C52" s="55">
        <v>942</v>
      </c>
      <c r="D52" s="51" t="s">
        <v>36</v>
      </c>
      <c r="E52" s="51" t="s">
        <v>134</v>
      </c>
      <c r="F52" s="51" t="s">
        <v>104</v>
      </c>
      <c r="G52" s="56">
        <v>7.8</v>
      </c>
      <c r="H52" s="56">
        <v>7.8</v>
      </c>
      <c r="I52" s="59">
        <f>H52*100/G52</f>
        <v>100</v>
      </c>
    </row>
    <row r="53" spans="1:9" s="88" customFormat="1" ht="25.5">
      <c r="A53" s="249" t="s">
        <v>135</v>
      </c>
      <c r="B53" s="48" t="s">
        <v>136</v>
      </c>
      <c r="C53" s="49">
        <v>942</v>
      </c>
      <c r="D53" s="50" t="s">
        <v>36</v>
      </c>
      <c r="E53" s="50" t="s">
        <v>137</v>
      </c>
      <c r="F53" s="50"/>
      <c r="G53" s="52">
        <f>G55</f>
        <v>15</v>
      </c>
      <c r="H53" s="52">
        <f>H55</f>
        <v>15</v>
      </c>
      <c r="I53" s="53">
        <f>I55</f>
        <v>100</v>
      </c>
    </row>
    <row r="54" spans="1:9" s="60" customFormat="1" ht="13.5">
      <c r="A54" s="250" t="s">
        <v>371</v>
      </c>
      <c r="B54" s="209" t="s">
        <v>344</v>
      </c>
      <c r="C54" s="87">
        <v>942</v>
      </c>
      <c r="D54" s="211" t="s">
        <v>36</v>
      </c>
      <c r="E54" s="211" t="s">
        <v>137</v>
      </c>
      <c r="F54" s="211" t="s">
        <v>345</v>
      </c>
      <c r="G54" s="212">
        <v>15</v>
      </c>
      <c r="H54" s="212">
        <v>15</v>
      </c>
      <c r="I54" s="213">
        <f>H54*100/G54</f>
        <v>100</v>
      </c>
    </row>
    <row r="55" spans="1:9" s="60" customFormat="1" ht="12.75">
      <c r="A55" s="82"/>
      <c r="B55" s="58" t="s">
        <v>103</v>
      </c>
      <c r="C55" s="55">
        <v>942</v>
      </c>
      <c r="D55" s="51" t="s">
        <v>36</v>
      </c>
      <c r="E55" s="51" t="s">
        <v>137</v>
      </c>
      <c r="F55" s="51" t="s">
        <v>104</v>
      </c>
      <c r="G55" s="56">
        <v>15</v>
      </c>
      <c r="H55" s="56">
        <v>15</v>
      </c>
      <c r="I55" s="59">
        <f>H55*100/G55</f>
        <v>100</v>
      </c>
    </row>
    <row r="56" spans="1:9" s="88" customFormat="1" ht="25.5">
      <c r="A56" s="249" t="s">
        <v>138</v>
      </c>
      <c r="B56" s="48" t="s">
        <v>139</v>
      </c>
      <c r="C56" s="49">
        <v>942</v>
      </c>
      <c r="D56" s="50" t="s">
        <v>36</v>
      </c>
      <c r="E56" s="50" t="s">
        <v>140</v>
      </c>
      <c r="F56" s="50"/>
      <c r="G56" s="52">
        <f aca="true" t="shared" si="2" ref="G56:I57">G58</f>
        <v>15</v>
      </c>
      <c r="H56" s="52">
        <f t="shared" si="2"/>
        <v>15</v>
      </c>
      <c r="I56" s="53">
        <f t="shared" si="2"/>
        <v>100</v>
      </c>
    </row>
    <row r="57" spans="1:9" s="60" customFormat="1" ht="13.5">
      <c r="A57" s="250" t="s">
        <v>372</v>
      </c>
      <c r="B57" s="209" t="s">
        <v>344</v>
      </c>
      <c r="C57" s="87">
        <v>942</v>
      </c>
      <c r="D57" s="211" t="s">
        <v>36</v>
      </c>
      <c r="E57" s="211" t="s">
        <v>140</v>
      </c>
      <c r="F57" s="211" t="s">
        <v>345</v>
      </c>
      <c r="G57" s="212">
        <f t="shared" si="2"/>
        <v>15</v>
      </c>
      <c r="H57" s="212">
        <f t="shared" si="2"/>
        <v>15</v>
      </c>
      <c r="I57" s="213">
        <f t="shared" si="2"/>
        <v>100</v>
      </c>
    </row>
    <row r="58" spans="1:9" s="60" customFormat="1" ht="12.75">
      <c r="A58" s="82"/>
      <c r="B58" s="58" t="s">
        <v>103</v>
      </c>
      <c r="C58" s="55">
        <v>942</v>
      </c>
      <c r="D58" s="51" t="s">
        <v>36</v>
      </c>
      <c r="E58" s="51" t="s">
        <v>140</v>
      </c>
      <c r="F58" s="51" t="s">
        <v>104</v>
      </c>
      <c r="G58" s="56">
        <v>15</v>
      </c>
      <c r="H58" s="56">
        <v>15</v>
      </c>
      <c r="I58" s="59">
        <f>H58*100/G58</f>
        <v>100</v>
      </c>
    </row>
    <row r="59" spans="1:9" s="88" customFormat="1" ht="12.75">
      <c r="A59" s="249" t="s">
        <v>141</v>
      </c>
      <c r="B59" s="48" t="s">
        <v>142</v>
      </c>
      <c r="C59" s="49">
        <v>942</v>
      </c>
      <c r="D59" s="50" t="s">
        <v>36</v>
      </c>
      <c r="E59" s="50" t="s">
        <v>143</v>
      </c>
      <c r="F59" s="50"/>
      <c r="G59" s="52">
        <f aca="true" t="shared" si="3" ref="G59:I60">G61</f>
        <v>15</v>
      </c>
      <c r="H59" s="52">
        <f t="shared" si="3"/>
        <v>15</v>
      </c>
      <c r="I59" s="53">
        <f t="shared" si="3"/>
        <v>100</v>
      </c>
    </row>
    <row r="60" spans="1:9" s="60" customFormat="1" ht="13.5">
      <c r="A60" s="250" t="s">
        <v>373</v>
      </c>
      <c r="B60" s="209" t="s">
        <v>344</v>
      </c>
      <c r="C60" s="87">
        <v>942</v>
      </c>
      <c r="D60" s="211" t="s">
        <v>36</v>
      </c>
      <c r="E60" s="211" t="s">
        <v>143</v>
      </c>
      <c r="F60" s="211" t="s">
        <v>345</v>
      </c>
      <c r="G60" s="212">
        <f t="shared" si="3"/>
        <v>15</v>
      </c>
      <c r="H60" s="212">
        <f t="shared" si="3"/>
        <v>15</v>
      </c>
      <c r="I60" s="213">
        <f t="shared" si="3"/>
        <v>100</v>
      </c>
    </row>
    <row r="61" spans="1:9" s="60" customFormat="1" ht="12.75">
      <c r="A61" s="82"/>
      <c r="B61" s="58" t="s">
        <v>103</v>
      </c>
      <c r="C61" s="55">
        <v>942</v>
      </c>
      <c r="D61" s="51" t="s">
        <v>36</v>
      </c>
      <c r="E61" s="51" t="s">
        <v>143</v>
      </c>
      <c r="F61" s="51" t="s">
        <v>104</v>
      </c>
      <c r="G61" s="56">
        <v>15</v>
      </c>
      <c r="H61" s="56">
        <v>15</v>
      </c>
      <c r="I61" s="59">
        <f>H61*100/G61</f>
        <v>100</v>
      </c>
    </row>
    <row r="62" spans="1:9" s="88" customFormat="1" ht="12.75">
      <c r="A62" s="249" t="s">
        <v>144</v>
      </c>
      <c r="B62" s="48" t="s">
        <v>145</v>
      </c>
      <c r="C62" s="49">
        <v>942</v>
      </c>
      <c r="D62" s="50" t="s">
        <v>36</v>
      </c>
      <c r="E62" s="50" t="s">
        <v>146</v>
      </c>
      <c r="F62" s="262"/>
      <c r="G62" s="52">
        <f aca="true" t="shared" si="4" ref="G62:I63">G64</f>
        <v>15</v>
      </c>
      <c r="H62" s="52">
        <f t="shared" si="4"/>
        <v>15</v>
      </c>
      <c r="I62" s="53">
        <f t="shared" si="4"/>
        <v>100</v>
      </c>
    </row>
    <row r="63" spans="1:9" s="60" customFormat="1" ht="13.5">
      <c r="A63" s="250" t="s">
        <v>374</v>
      </c>
      <c r="B63" s="209" t="s">
        <v>344</v>
      </c>
      <c r="C63" s="87">
        <v>942</v>
      </c>
      <c r="D63" s="211" t="s">
        <v>36</v>
      </c>
      <c r="E63" s="211" t="s">
        <v>146</v>
      </c>
      <c r="F63" s="211" t="s">
        <v>345</v>
      </c>
      <c r="G63" s="212">
        <f t="shared" si="4"/>
        <v>15</v>
      </c>
      <c r="H63" s="212">
        <f t="shared" si="4"/>
        <v>15</v>
      </c>
      <c r="I63" s="213">
        <f t="shared" si="4"/>
        <v>100</v>
      </c>
    </row>
    <row r="64" spans="1:9" s="60" customFormat="1" ht="12.75">
      <c r="A64" s="82"/>
      <c r="B64" s="58" t="s">
        <v>103</v>
      </c>
      <c r="C64" s="55">
        <v>942</v>
      </c>
      <c r="D64" s="51" t="s">
        <v>36</v>
      </c>
      <c r="E64" s="51" t="s">
        <v>146</v>
      </c>
      <c r="F64" s="51" t="s">
        <v>104</v>
      </c>
      <c r="G64" s="56">
        <v>15</v>
      </c>
      <c r="H64" s="56">
        <v>15</v>
      </c>
      <c r="I64" s="59">
        <f>H64*100/G64</f>
        <v>100</v>
      </c>
    </row>
    <row r="65" spans="1:9" s="88" customFormat="1" ht="25.5">
      <c r="A65" s="249" t="s">
        <v>147</v>
      </c>
      <c r="B65" s="48" t="s">
        <v>148</v>
      </c>
      <c r="C65" s="49">
        <v>942</v>
      </c>
      <c r="D65" s="50" t="s">
        <v>36</v>
      </c>
      <c r="E65" s="50" t="s">
        <v>149</v>
      </c>
      <c r="F65" s="50"/>
      <c r="G65" s="52">
        <f aca="true" t="shared" si="5" ref="G65:I66">G67</f>
        <v>15</v>
      </c>
      <c r="H65" s="52">
        <f t="shared" si="5"/>
        <v>15</v>
      </c>
      <c r="I65" s="53">
        <f t="shared" si="5"/>
        <v>100</v>
      </c>
    </row>
    <row r="66" spans="1:9" s="60" customFormat="1" ht="13.5">
      <c r="A66" s="250" t="s">
        <v>375</v>
      </c>
      <c r="B66" s="209" t="s">
        <v>344</v>
      </c>
      <c r="C66" s="87">
        <v>942</v>
      </c>
      <c r="D66" s="211" t="s">
        <v>36</v>
      </c>
      <c r="E66" s="211" t="s">
        <v>149</v>
      </c>
      <c r="F66" s="211" t="s">
        <v>345</v>
      </c>
      <c r="G66" s="212">
        <f t="shared" si="5"/>
        <v>15</v>
      </c>
      <c r="H66" s="212">
        <f t="shared" si="5"/>
        <v>15</v>
      </c>
      <c r="I66" s="213">
        <f t="shared" si="5"/>
        <v>100</v>
      </c>
    </row>
    <row r="67" spans="1:9" s="60" customFormat="1" ht="12.75">
      <c r="A67" s="82"/>
      <c r="B67" s="58" t="s">
        <v>103</v>
      </c>
      <c r="C67" s="55">
        <v>942</v>
      </c>
      <c r="D67" s="51" t="s">
        <v>36</v>
      </c>
      <c r="E67" s="51" t="s">
        <v>149</v>
      </c>
      <c r="F67" s="51" t="s">
        <v>104</v>
      </c>
      <c r="G67" s="56">
        <v>15</v>
      </c>
      <c r="H67" s="56">
        <v>15</v>
      </c>
      <c r="I67" s="59">
        <f>H67*100/G67</f>
        <v>100</v>
      </c>
    </row>
    <row r="68" spans="1:9" s="88" customFormat="1" ht="51.75">
      <c r="A68" s="249" t="s">
        <v>150</v>
      </c>
      <c r="B68" s="263" t="s">
        <v>151</v>
      </c>
      <c r="C68" s="49">
        <v>942</v>
      </c>
      <c r="D68" s="50" t="s">
        <v>36</v>
      </c>
      <c r="E68" s="50" t="s">
        <v>152</v>
      </c>
      <c r="F68" s="50"/>
      <c r="G68" s="52">
        <f>G70</f>
        <v>15</v>
      </c>
      <c r="H68" s="52">
        <f>H70</f>
        <v>15</v>
      </c>
      <c r="I68" s="53">
        <f>H68*100/G68</f>
        <v>100</v>
      </c>
    </row>
    <row r="69" spans="1:9" s="60" customFormat="1" ht="13.5">
      <c r="A69" s="250" t="s">
        <v>376</v>
      </c>
      <c r="B69" s="209" t="s">
        <v>344</v>
      </c>
      <c r="C69" s="87">
        <v>942</v>
      </c>
      <c r="D69" s="211" t="s">
        <v>36</v>
      </c>
      <c r="E69" s="211" t="s">
        <v>152</v>
      </c>
      <c r="F69" s="211" t="s">
        <v>345</v>
      </c>
      <c r="G69" s="212">
        <f>G70</f>
        <v>15</v>
      </c>
      <c r="H69" s="212">
        <f>H70</f>
        <v>15</v>
      </c>
      <c r="I69" s="213">
        <f>H69*100/G69</f>
        <v>100</v>
      </c>
    </row>
    <row r="70" spans="1:9" s="60" customFormat="1" ht="13.5" thickBot="1">
      <c r="A70" s="83"/>
      <c r="B70" s="64" t="s">
        <v>103</v>
      </c>
      <c r="C70" s="65">
        <v>942</v>
      </c>
      <c r="D70" s="66" t="s">
        <v>36</v>
      </c>
      <c r="E70" s="66" t="s">
        <v>152</v>
      </c>
      <c r="F70" s="66" t="s">
        <v>104</v>
      </c>
      <c r="G70" s="67">
        <v>15</v>
      </c>
      <c r="H70" s="67">
        <v>15</v>
      </c>
      <c r="I70" s="68">
        <f>H70*100/G70</f>
        <v>100</v>
      </c>
    </row>
    <row r="71" spans="1:20" s="60" customFormat="1" ht="13.5" thickBot="1">
      <c r="A71" s="146">
        <v>1</v>
      </c>
      <c r="B71" s="147">
        <v>2</v>
      </c>
      <c r="C71" s="147">
        <v>3</v>
      </c>
      <c r="D71" s="148">
        <v>4</v>
      </c>
      <c r="E71" s="148">
        <v>5</v>
      </c>
      <c r="F71" s="147">
        <v>6</v>
      </c>
      <c r="G71" s="201">
        <v>7</v>
      </c>
      <c r="H71" s="149">
        <v>8</v>
      </c>
      <c r="I71" s="150">
        <v>9</v>
      </c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</row>
    <row r="72" spans="1:9" s="60" customFormat="1" ht="13.5" thickBot="1">
      <c r="A72" s="39" t="s">
        <v>153</v>
      </c>
      <c r="B72" s="70" t="s">
        <v>10</v>
      </c>
      <c r="C72" s="41">
        <v>942</v>
      </c>
      <c r="D72" s="42" t="s">
        <v>37</v>
      </c>
      <c r="E72" s="44"/>
      <c r="F72" s="44"/>
      <c r="G72" s="46">
        <f>G73</f>
        <v>53.7</v>
      </c>
      <c r="H72" s="46">
        <f>H73</f>
        <v>53.68</v>
      </c>
      <c r="I72" s="47">
        <f>H72*100/G72</f>
        <v>99.96275605214151</v>
      </c>
    </row>
    <row r="73" spans="1:9" s="178" customFormat="1" ht="25.5" customHeight="1">
      <c r="A73" s="186" t="s">
        <v>11</v>
      </c>
      <c r="B73" s="187" t="s">
        <v>154</v>
      </c>
      <c r="C73" s="188">
        <v>942</v>
      </c>
      <c r="D73" s="189" t="s">
        <v>155</v>
      </c>
      <c r="E73" s="190"/>
      <c r="F73" s="190"/>
      <c r="G73" s="191">
        <f>G74</f>
        <v>53.7</v>
      </c>
      <c r="H73" s="191">
        <f>H74</f>
        <v>53.68</v>
      </c>
      <c r="I73" s="192">
        <f>I72</f>
        <v>99.96275605214151</v>
      </c>
    </row>
    <row r="74" spans="1:9" s="84" customFormat="1" ht="25.5">
      <c r="A74" s="264" t="s">
        <v>156</v>
      </c>
      <c r="B74" s="48" t="s">
        <v>157</v>
      </c>
      <c r="C74" s="49">
        <v>942</v>
      </c>
      <c r="D74" s="50" t="s">
        <v>155</v>
      </c>
      <c r="E74" s="50" t="s">
        <v>158</v>
      </c>
      <c r="F74" s="262"/>
      <c r="G74" s="52">
        <f>G76</f>
        <v>53.7</v>
      </c>
      <c r="H74" s="52">
        <f>H76</f>
        <v>53.68</v>
      </c>
      <c r="I74" s="53">
        <f>I76</f>
        <v>99.96275605214151</v>
      </c>
    </row>
    <row r="75" spans="1:9" s="84" customFormat="1" ht="13.5">
      <c r="A75" s="222" t="s">
        <v>377</v>
      </c>
      <c r="B75" s="209" t="s">
        <v>344</v>
      </c>
      <c r="C75" s="87">
        <v>942</v>
      </c>
      <c r="D75" s="211" t="s">
        <v>155</v>
      </c>
      <c r="E75" s="211" t="s">
        <v>158</v>
      </c>
      <c r="F75" s="211" t="s">
        <v>345</v>
      </c>
      <c r="G75" s="212">
        <f>G76</f>
        <v>53.7</v>
      </c>
      <c r="H75" s="212">
        <f>H76</f>
        <v>53.68</v>
      </c>
      <c r="I75" s="213">
        <f>I77</f>
        <v>99.99959890843016</v>
      </c>
    </row>
    <row r="76" spans="1:9" s="84" customFormat="1" ht="14.25" thickBot="1">
      <c r="A76" s="83"/>
      <c r="B76" s="64" t="s">
        <v>103</v>
      </c>
      <c r="C76" s="65">
        <v>942</v>
      </c>
      <c r="D76" s="66" t="s">
        <v>155</v>
      </c>
      <c r="E76" s="66" t="s">
        <v>158</v>
      </c>
      <c r="F76" s="66" t="s">
        <v>104</v>
      </c>
      <c r="G76" s="67">
        <v>53.7</v>
      </c>
      <c r="H76" s="67">
        <v>53.68</v>
      </c>
      <c r="I76" s="68">
        <f>H76*100/G76</f>
        <v>99.96275605214151</v>
      </c>
    </row>
    <row r="77" spans="1:9" s="84" customFormat="1" ht="14.25" thickBot="1">
      <c r="A77" s="85" t="s">
        <v>159</v>
      </c>
      <c r="B77" s="70" t="s">
        <v>12</v>
      </c>
      <c r="C77" s="41">
        <v>942</v>
      </c>
      <c r="D77" s="42" t="s">
        <v>38</v>
      </c>
      <c r="E77" s="44"/>
      <c r="F77" s="44"/>
      <c r="G77" s="46">
        <f>G78+G82+G91</f>
        <v>44742.90000000001</v>
      </c>
      <c r="H77" s="46">
        <f>H78+H82+H91</f>
        <v>44742.72054</v>
      </c>
      <c r="I77" s="47">
        <f>H77*100/G77</f>
        <v>99.99959890843016</v>
      </c>
    </row>
    <row r="78" spans="1:9" s="194" customFormat="1" ht="13.5">
      <c r="A78" s="193" t="s">
        <v>13</v>
      </c>
      <c r="B78" s="187" t="s">
        <v>14</v>
      </c>
      <c r="C78" s="188">
        <v>942</v>
      </c>
      <c r="D78" s="189" t="s">
        <v>39</v>
      </c>
      <c r="E78" s="189"/>
      <c r="F78" s="189"/>
      <c r="G78" s="191">
        <f>G79</f>
        <v>2109.8</v>
      </c>
      <c r="H78" s="191">
        <f>H79</f>
        <v>2109.75895</v>
      </c>
      <c r="I78" s="192">
        <f>I79</f>
        <v>99.99805431794482</v>
      </c>
    </row>
    <row r="79" spans="1:9" s="84" customFormat="1" ht="13.5">
      <c r="A79" s="265" t="s">
        <v>160</v>
      </c>
      <c r="B79" s="266" t="s">
        <v>161</v>
      </c>
      <c r="C79" s="267">
        <v>942</v>
      </c>
      <c r="D79" s="268" t="s">
        <v>39</v>
      </c>
      <c r="E79" s="268" t="s">
        <v>162</v>
      </c>
      <c r="F79" s="269"/>
      <c r="G79" s="270">
        <f>G81</f>
        <v>2109.8</v>
      </c>
      <c r="H79" s="270">
        <f>H81</f>
        <v>2109.75895</v>
      </c>
      <c r="I79" s="271">
        <f>I81</f>
        <v>99.99805431794482</v>
      </c>
    </row>
    <row r="80" spans="1:9" s="84" customFormat="1" ht="27">
      <c r="A80" s="252" t="s">
        <v>359</v>
      </c>
      <c r="B80" s="243" t="s">
        <v>354</v>
      </c>
      <c r="C80" s="239">
        <v>942</v>
      </c>
      <c r="D80" s="240" t="s">
        <v>39</v>
      </c>
      <c r="E80" s="240" t="s">
        <v>162</v>
      </c>
      <c r="F80" s="240" t="s">
        <v>353</v>
      </c>
      <c r="G80" s="241">
        <f>G81</f>
        <v>2109.8</v>
      </c>
      <c r="H80" s="241">
        <f>H81</f>
        <v>2109.75895</v>
      </c>
      <c r="I80" s="251">
        <f>I82</f>
        <v>99.99978624946507</v>
      </c>
    </row>
    <row r="81" spans="1:9" s="84" customFormat="1" ht="25.5">
      <c r="A81" s="86"/>
      <c r="B81" s="76" t="s">
        <v>163</v>
      </c>
      <c r="C81" s="77">
        <v>942</v>
      </c>
      <c r="D81" s="71" t="s">
        <v>39</v>
      </c>
      <c r="E81" s="71" t="s">
        <v>162</v>
      </c>
      <c r="F81" s="71" t="s">
        <v>164</v>
      </c>
      <c r="G81" s="78">
        <v>2109.8</v>
      </c>
      <c r="H81" s="78">
        <v>2109.75895</v>
      </c>
      <c r="I81" s="79">
        <f>H81*100/G81</f>
        <v>99.99805431794482</v>
      </c>
    </row>
    <row r="82" spans="1:9" s="194" customFormat="1" ht="13.5">
      <c r="A82" s="177" t="s">
        <v>58</v>
      </c>
      <c r="B82" s="170" t="s">
        <v>53</v>
      </c>
      <c r="C82" s="171">
        <v>942</v>
      </c>
      <c r="D82" s="172" t="s">
        <v>54</v>
      </c>
      <c r="E82" s="173"/>
      <c r="F82" s="173"/>
      <c r="G82" s="174">
        <f>G83+G88</f>
        <v>42608.100000000006</v>
      </c>
      <c r="H82" s="174">
        <f>H83+H88</f>
        <v>42607.96159</v>
      </c>
      <c r="I82" s="175">
        <f>I83</f>
        <v>99.99978624946507</v>
      </c>
    </row>
    <row r="83" spans="1:9" s="84" customFormat="1" ht="25.5">
      <c r="A83" s="264" t="s">
        <v>165</v>
      </c>
      <c r="B83" s="48" t="s">
        <v>166</v>
      </c>
      <c r="C83" s="49">
        <v>942</v>
      </c>
      <c r="D83" s="50" t="s">
        <v>54</v>
      </c>
      <c r="E83" s="50" t="s">
        <v>167</v>
      </c>
      <c r="F83" s="262"/>
      <c r="G83" s="52">
        <f>G85+G87</f>
        <v>41381.100000000006</v>
      </c>
      <c r="H83" s="272">
        <f>H85+H87</f>
        <v>41380.96159</v>
      </c>
      <c r="I83" s="53">
        <f>I85</f>
        <v>99.99978624946507</v>
      </c>
    </row>
    <row r="84" spans="1:9" s="84" customFormat="1" ht="13.5">
      <c r="A84" s="222" t="s">
        <v>378</v>
      </c>
      <c r="B84" s="209" t="s">
        <v>344</v>
      </c>
      <c r="C84" s="87">
        <v>942</v>
      </c>
      <c r="D84" s="211" t="s">
        <v>54</v>
      </c>
      <c r="E84" s="211" t="s">
        <v>167</v>
      </c>
      <c r="F84" s="211" t="s">
        <v>345</v>
      </c>
      <c r="G84" s="212">
        <v>41361.3</v>
      </c>
      <c r="H84" s="212">
        <v>41361.21</v>
      </c>
      <c r="I84" s="213">
        <f>H84*100/G84</f>
        <v>99.9997824052919</v>
      </c>
    </row>
    <row r="85" spans="1:9" s="84" customFormat="1" ht="13.5">
      <c r="A85" s="61"/>
      <c r="B85" s="58" t="s">
        <v>103</v>
      </c>
      <c r="C85" s="55">
        <v>942</v>
      </c>
      <c r="D85" s="51" t="s">
        <v>54</v>
      </c>
      <c r="E85" s="51" t="s">
        <v>167</v>
      </c>
      <c r="F85" s="51" t="s">
        <v>104</v>
      </c>
      <c r="G85" s="56">
        <v>41361.3</v>
      </c>
      <c r="H85" s="56">
        <v>41361.21159</v>
      </c>
      <c r="I85" s="59">
        <f>H85*100/G85</f>
        <v>99.99978624946507</v>
      </c>
    </row>
    <row r="86" spans="1:9" s="84" customFormat="1" ht="13.5">
      <c r="A86" s="222" t="s">
        <v>379</v>
      </c>
      <c r="B86" s="208" t="s">
        <v>113</v>
      </c>
      <c r="C86" s="87">
        <v>942</v>
      </c>
      <c r="D86" s="211" t="s">
        <v>54</v>
      </c>
      <c r="E86" s="211" t="s">
        <v>167</v>
      </c>
      <c r="F86" s="211" t="s">
        <v>114</v>
      </c>
      <c r="G86" s="212">
        <v>19.8</v>
      </c>
      <c r="H86" s="212">
        <v>19.75</v>
      </c>
      <c r="I86" s="213">
        <f>H86*100/G86</f>
        <v>99.74747474747474</v>
      </c>
    </row>
    <row r="87" spans="1:9" s="84" customFormat="1" ht="13.5">
      <c r="A87" s="61"/>
      <c r="B87" s="58" t="s">
        <v>168</v>
      </c>
      <c r="C87" s="55">
        <v>942</v>
      </c>
      <c r="D87" s="51" t="s">
        <v>54</v>
      </c>
      <c r="E87" s="51" t="s">
        <v>167</v>
      </c>
      <c r="F87" s="51" t="s">
        <v>106</v>
      </c>
      <c r="G87" s="56">
        <v>19.8</v>
      </c>
      <c r="H87" s="56">
        <v>19.75</v>
      </c>
      <c r="I87" s="59">
        <f>H87*100/G87</f>
        <v>99.74747474747474</v>
      </c>
    </row>
    <row r="88" spans="1:9" s="84" customFormat="1" ht="25.5">
      <c r="A88" s="264" t="s">
        <v>355</v>
      </c>
      <c r="B88" s="48" t="s">
        <v>136</v>
      </c>
      <c r="C88" s="49">
        <v>942</v>
      </c>
      <c r="D88" s="50" t="s">
        <v>54</v>
      </c>
      <c r="E88" s="50" t="s">
        <v>137</v>
      </c>
      <c r="F88" s="262"/>
      <c r="G88" s="52">
        <f>G90</f>
        <v>1227</v>
      </c>
      <c r="H88" s="52">
        <f>H90</f>
        <v>1227</v>
      </c>
      <c r="I88" s="53">
        <f>I90</f>
        <v>100</v>
      </c>
    </row>
    <row r="89" spans="1:9" s="84" customFormat="1" ht="13.5">
      <c r="A89" s="222" t="s">
        <v>380</v>
      </c>
      <c r="B89" s="209" t="s">
        <v>344</v>
      </c>
      <c r="C89" s="87">
        <v>942</v>
      </c>
      <c r="D89" s="211" t="s">
        <v>54</v>
      </c>
      <c r="E89" s="211" t="s">
        <v>137</v>
      </c>
      <c r="F89" s="211" t="s">
        <v>345</v>
      </c>
      <c r="G89" s="212">
        <v>1227</v>
      </c>
      <c r="H89" s="212">
        <v>1227</v>
      </c>
      <c r="I89" s="213">
        <f>H89*100/G89</f>
        <v>100</v>
      </c>
    </row>
    <row r="90" spans="1:9" s="84" customFormat="1" ht="15" customHeight="1">
      <c r="A90" s="61"/>
      <c r="B90" s="58" t="s">
        <v>169</v>
      </c>
      <c r="C90" s="55">
        <v>942</v>
      </c>
      <c r="D90" s="51" t="s">
        <v>54</v>
      </c>
      <c r="E90" s="51" t="s">
        <v>137</v>
      </c>
      <c r="F90" s="51" t="s">
        <v>104</v>
      </c>
      <c r="G90" s="56">
        <v>1227</v>
      </c>
      <c r="H90" s="56">
        <v>1227</v>
      </c>
      <c r="I90" s="59">
        <f>H90*100/G90</f>
        <v>100</v>
      </c>
    </row>
    <row r="91" spans="1:9" s="194" customFormat="1" ht="13.5">
      <c r="A91" s="177" t="s">
        <v>68</v>
      </c>
      <c r="B91" s="170" t="s">
        <v>69</v>
      </c>
      <c r="C91" s="171">
        <v>942</v>
      </c>
      <c r="D91" s="172" t="s">
        <v>70</v>
      </c>
      <c r="E91" s="172"/>
      <c r="F91" s="172"/>
      <c r="G91" s="174">
        <f>G92</f>
        <v>25</v>
      </c>
      <c r="H91" s="174">
        <f>H92</f>
        <v>25</v>
      </c>
      <c r="I91" s="175">
        <f>I92</f>
        <v>100</v>
      </c>
    </row>
    <row r="92" spans="1:9" s="84" customFormat="1" ht="13.5">
      <c r="A92" s="72" t="s">
        <v>170</v>
      </c>
      <c r="B92" s="48" t="s">
        <v>171</v>
      </c>
      <c r="C92" s="49">
        <v>942</v>
      </c>
      <c r="D92" s="50" t="s">
        <v>70</v>
      </c>
      <c r="E92" s="50" t="s">
        <v>172</v>
      </c>
      <c r="F92" s="50"/>
      <c r="G92" s="52">
        <f>G94</f>
        <v>25</v>
      </c>
      <c r="H92" s="52">
        <f>H94</f>
        <v>25</v>
      </c>
      <c r="I92" s="53">
        <f>I94</f>
        <v>100</v>
      </c>
    </row>
    <row r="93" spans="1:9" s="84" customFormat="1" ht="13.5">
      <c r="A93" s="280" t="s">
        <v>381</v>
      </c>
      <c r="B93" s="209" t="s">
        <v>344</v>
      </c>
      <c r="C93" s="239">
        <v>942</v>
      </c>
      <c r="D93" s="240" t="s">
        <v>70</v>
      </c>
      <c r="E93" s="240" t="s">
        <v>172</v>
      </c>
      <c r="F93" s="240" t="s">
        <v>345</v>
      </c>
      <c r="G93" s="241">
        <v>25</v>
      </c>
      <c r="H93" s="241">
        <v>25</v>
      </c>
      <c r="I93" s="251">
        <f>H93*100/G93</f>
        <v>100</v>
      </c>
    </row>
    <row r="94" spans="1:9" s="84" customFormat="1" ht="14.25" thickBot="1">
      <c r="A94" s="63"/>
      <c r="B94" s="64" t="s">
        <v>103</v>
      </c>
      <c r="C94" s="65">
        <v>942</v>
      </c>
      <c r="D94" s="66" t="s">
        <v>70</v>
      </c>
      <c r="E94" s="66" t="s">
        <v>172</v>
      </c>
      <c r="F94" s="66" t="s">
        <v>104</v>
      </c>
      <c r="G94" s="67">
        <v>25</v>
      </c>
      <c r="H94" s="67">
        <v>25</v>
      </c>
      <c r="I94" s="68">
        <f>H94*100/G94</f>
        <v>100</v>
      </c>
    </row>
    <row r="95" spans="1:9" s="84" customFormat="1" ht="14.25" thickBot="1">
      <c r="A95" s="85" t="s">
        <v>173</v>
      </c>
      <c r="B95" s="70" t="s">
        <v>15</v>
      </c>
      <c r="C95" s="41">
        <v>942</v>
      </c>
      <c r="D95" s="42" t="s">
        <v>40</v>
      </c>
      <c r="E95" s="44"/>
      <c r="F95" s="44"/>
      <c r="G95" s="46">
        <f>G96</f>
        <v>83765.6</v>
      </c>
      <c r="H95" s="46">
        <f>H96</f>
        <v>83764.07136</v>
      </c>
      <c r="I95" s="47">
        <f>H95*100/G95</f>
        <v>99.99817509813097</v>
      </c>
    </row>
    <row r="96" spans="1:9" s="178" customFormat="1" ht="12.75">
      <c r="A96" s="193" t="s">
        <v>16</v>
      </c>
      <c r="B96" s="187" t="s">
        <v>17</v>
      </c>
      <c r="C96" s="188">
        <v>942</v>
      </c>
      <c r="D96" s="189" t="s">
        <v>41</v>
      </c>
      <c r="E96" s="190"/>
      <c r="F96" s="190"/>
      <c r="G96" s="191">
        <f>G97+G100+G105+G111+G114+G117+G122+G125</f>
        <v>83765.6</v>
      </c>
      <c r="H96" s="191">
        <f>H97+H100+H105+H111+H114+H117+H122+H125</f>
        <v>83764.07136</v>
      </c>
      <c r="I96" s="192">
        <f>H96*100/G96</f>
        <v>99.99817509813097</v>
      </c>
    </row>
    <row r="97" spans="1:9" s="88" customFormat="1" ht="12.75">
      <c r="A97" s="264" t="s">
        <v>174</v>
      </c>
      <c r="B97" s="263" t="s">
        <v>175</v>
      </c>
      <c r="C97" s="49">
        <v>942</v>
      </c>
      <c r="D97" s="50" t="s">
        <v>41</v>
      </c>
      <c r="E97" s="50" t="s">
        <v>176</v>
      </c>
      <c r="F97" s="262"/>
      <c r="G97" s="52">
        <f>G99</f>
        <v>539</v>
      </c>
      <c r="H97" s="52">
        <f>H99</f>
        <v>539</v>
      </c>
      <c r="I97" s="53">
        <f>I99</f>
        <v>100</v>
      </c>
    </row>
    <row r="98" spans="1:9" s="60" customFormat="1" ht="13.5">
      <c r="A98" s="222" t="s">
        <v>382</v>
      </c>
      <c r="B98" s="209" t="s">
        <v>344</v>
      </c>
      <c r="C98" s="87">
        <v>942</v>
      </c>
      <c r="D98" s="211" t="s">
        <v>41</v>
      </c>
      <c r="E98" s="211" t="s">
        <v>176</v>
      </c>
      <c r="F98" s="211" t="s">
        <v>345</v>
      </c>
      <c r="G98" s="212">
        <v>539</v>
      </c>
      <c r="H98" s="212">
        <v>539</v>
      </c>
      <c r="I98" s="213">
        <f>H98*100/G98</f>
        <v>100</v>
      </c>
    </row>
    <row r="99" spans="1:9" s="60" customFormat="1" ht="12.75">
      <c r="A99" s="61"/>
      <c r="B99" s="58" t="s">
        <v>103</v>
      </c>
      <c r="C99" s="55">
        <v>942</v>
      </c>
      <c r="D99" s="51" t="s">
        <v>41</v>
      </c>
      <c r="E99" s="51" t="s">
        <v>176</v>
      </c>
      <c r="F99" s="51" t="s">
        <v>104</v>
      </c>
      <c r="G99" s="56">
        <v>539</v>
      </c>
      <c r="H99" s="56">
        <v>539</v>
      </c>
      <c r="I99" s="59">
        <f>H99*100/G99</f>
        <v>100</v>
      </c>
    </row>
    <row r="100" spans="1:9" s="88" customFormat="1" ht="79.5" customHeight="1">
      <c r="A100" s="264" t="s">
        <v>177</v>
      </c>
      <c r="B100" s="263" t="s">
        <v>178</v>
      </c>
      <c r="C100" s="49">
        <v>942</v>
      </c>
      <c r="D100" s="50" t="s">
        <v>41</v>
      </c>
      <c r="E100" s="50" t="s">
        <v>179</v>
      </c>
      <c r="F100" s="262"/>
      <c r="G100" s="52">
        <f>G102+G104</f>
        <v>17046</v>
      </c>
      <c r="H100" s="52">
        <f>H102+H104</f>
        <v>17045.81897</v>
      </c>
      <c r="I100" s="53">
        <f>I102</f>
        <v>99.99901957441628</v>
      </c>
    </row>
    <row r="101" spans="1:9" s="60" customFormat="1" ht="15" customHeight="1">
      <c r="A101" s="222" t="s">
        <v>383</v>
      </c>
      <c r="B101" s="209" t="s">
        <v>344</v>
      </c>
      <c r="C101" s="87">
        <v>942</v>
      </c>
      <c r="D101" s="211" t="s">
        <v>41</v>
      </c>
      <c r="E101" s="211" t="s">
        <v>179</v>
      </c>
      <c r="F101" s="211" t="s">
        <v>345</v>
      </c>
      <c r="G101" s="212">
        <v>16424.5</v>
      </c>
      <c r="H101" s="212">
        <v>16424.33897</v>
      </c>
      <c r="I101" s="213">
        <f>H101*100/G101</f>
        <v>99.99901957441628</v>
      </c>
    </row>
    <row r="102" spans="1:9" s="60" customFormat="1" ht="12.75">
      <c r="A102" s="61"/>
      <c r="B102" s="58" t="s">
        <v>103</v>
      </c>
      <c r="C102" s="55">
        <v>942</v>
      </c>
      <c r="D102" s="51" t="s">
        <v>41</v>
      </c>
      <c r="E102" s="51" t="s">
        <v>179</v>
      </c>
      <c r="F102" s="51" t="s">
        <v>104</v>
      </c>
      <c r="G102" s="56">
        <v>16424.5</v>
      </c>
      <c r="H102" s="56">
        <v>16424.33897</v>
      </c>
      <c r="I102" s="59">
        <f>H102*100/G102</f>
        <v>99.99901957441628</v>
      </c>
    </row>
    <row r="103" spans="1:9" s="224" customFormat="1" ht="13.5">
      <c r="A103" s="222" t="s">
        <v>384</v>
      </c>
      <c r="B103" s="208" t="s">
        <v>113</v>
      </c>
      <c r="C103" s="87">
        <v>942</v>
      </c>
      <c r="D103" s="211" t="s">
        <v>41</v>
      </c>
      <c r="E103" s="211" t="s">
        <v>179</v>
      </c>
      <c r="F103" s="211" t="s">
        <v>114</v>
      </c>
      <c r="G103" s="212">
        <v>621.5</v>
      </c>
      <c r="H103" s="212">
        <v>621.48</v>
      </c>
      <c r="I103" s="213">
        <f>H103*100/G103</f>
        <v>99.99678197908287</v>
      </c>
    </row>
    <row r="104" spans="1:9" s="60" customFormat="1" ht="12.75">
      <c r="A104" s="61"/>
      <c r="B104" s="58" t="s">
        <v>168</v>
      </c>
      <c r="C104" s="55">
        <v>942</v>
      </c>
      <c r="D104" s="51" t="s">
        <v>41</v>
      </c>
      <c r="E104" s="51" t="s">
        <v>179</v>
      </c>
      <c r="F104" s="51" t="s">
        <v>106</v>
      </c>
      <c r="G104" s="56">
        <v>621.5</v>
      </c>
      <c r="H104" s="56">
        <v>621.48</v>
      </c>
      <c r="I104" s="59">
        <f>H104*100/G104</f>
        <v>99.99678197908287</v>
      </c>
    </row>
    <row r="105" spans="1:9" s="88" customFormat="1" ht="51.75">
      <c r="A105" s="264" t="s">
        <v>180</v>
      </c>
      <c r="B105" s="263" t="s">
        <v>181</v>
      </c>
      <c r="C105" s="49">
        <v>942</v>
      </c>
      <c r="D105" s="50" t="s">
        <v>41</v>
      </c>
      <c r="E105" s="50" t="s">
        <v>182</v>
      </c>
      <c r="F105" s="262"/>
      <c r="G105" s="52">
        <f>G107+G110</f>
        <v>14995</v>
      </c>
      <c r="H105" s="52">
        <f>H107+H110</f>
        <v>14994.92441</v>
      </c>
      <c r="I105" s="53">
        <f>I107</f>
        <v>99.9994954948942</v>
      </c>
    </row>
    <row r="106" spans="1:9" s="60" customFormat="1" ht="13.5">
      <c r="A106" s="222" t="s">
        <v>385</v>
      </c>
      <c r="B106" s="209" t="s">
        <v>344</v>
      </c>
      <c r="C106" s="87">
        <v>942</v>
      </c>
      <c r="D106" s="211" t="s">
        <v>41</v>
      </c>
      <c r="E106" s="211" t="s">
        <v>182</v>
      </c>
      <c r="F106" s="211" t="s">
        <v>345</v>
      </c>
      <c r="G106" s="212">
        <v>14983</v>
      </c>
      <c r="H106" s="212">
        <v>14982.92441</v>
      </c>
      <c r="I106" s="213">
        <f>H106*100/G106</f>
        <v>99.9994954948942</v>
      </c>
    </row>
    <row r="107" spans="1:9" s="60" customFormat="1" ht="13.5" thickBot="1">
      <c r="A107" s="61"/>
      <c r="B107" s="58" t="s">
        <v>103</v>
      </c>
      <c r="C107" s="55">
        <v>942</v>
      </c>
      <c r="D107" s="51" t="s">
        <v>41</v>
      </c>
      <c r="E107" s="51" t="s">
        <v>182</v>
      </c>
      <c r="F107" s="51" t="s">
        <v>104</v>
      </c>
      <c r="G107" s="56">
        <v>14983</v>
      </c>
      <c r="H107" s="56">
        <v>14982.92441</v>
      </c>
      <c r="I107" s="59">
        <f>H107*100/G107</f>
        <v>99.9994954948942</v>
      </c>
    </row>
    <row r="108" spans="1:20" s="60" customFormat="1" ht="13.5" thickBot="1">
      <c r="A108" s="146">
        <v>1</v>
      </c>
      <c r="B108" s="147">
        <v>2</v>
      </c>
      <c r="C108" s="147">
        <v>3</v>
      </c>
      <c r="D108" s="148">
        <v>4</v>
      </c>
      <c r="E108" s="148">
        <v>5</v>
      </c>
      <c r="F108" s="147">
        <v>6</v>
      </c>
      <c r="G108" s="201">
        <v>7</v>
      </c>
      <c r="H108" s="149">
        <v>8</v>
      </c>
      <c r="I108" s="150">
        <v>9</v>
      </c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</row>
    <row r="109" spans="1:9" s="224" customFormat="1" ht="13.5">
      <c r="A109" s="222" t="s">
        <v>386</v>
      </c>
      <c r="B109" s="208" t="s">
        <v>113</v>
      </c>
      <c r="C109" s="87">
        <v>942</v>
      </c>
      <c r="D109" s="211" t="s">
        <v>41</v>
      </c>
      <c r="E109" s="211" t="s">
        <v>182</v>
      </c>
      <c r="F109" s="211" t="s">
        <v>114</v>
      </c>
      <c r="G109" s="212">
        <v>12</v>
      </c>
      <c r="H109" s="212">
        <v>12</v>
      </c>
      <c r="I109" s="213">
        <f>H109*100/G109</f>
        <v>100</v>
      </c>
    </row>
    <row r="110" spans="1:9" s="60" customFormat="1" ht="12.75">
      <c r="A110" s="61"/>
      <c r="B110" s="58" t="s">
        <v>168</v>
      </c>
      <c r="C110" s="55">
        <v>942</v>
      </c>
      <c r="D110" s="51" t="s">
        <v>41</v>
      </c>
      <c r="E110" s="51" t="s">
        <v>182</v>
      </c>
      <c r="F110" s="51" t="s">
        <v>106</v>
      </c>
      <c r="G110" s="56">
        <v>12</v>
      </c>
      <c r="H110" s="56">
        <v>12</v>
      </c>
      <c r="I110" s="59">
        <f>H110*100/G110</f>
        <v>100</v>
      </c>
    </row>
    <row r="111" spans="1:9" s="88" customFormat="1" ht="39">
      <c r="A111" s="264" t="s">
        <v>183</v>
      </c>
      <c r="B111" s="263" t="s">
        <v>184</v>
      </c>
      <c r="C111" s="49">
        <v>942</v>
      </c>
      <c r="D111" s="50" t="s">
        <v>41</v>
      </c>
      <c r="E111" s="50" t="s">
        <v>185</v>
      </c>
      <c r="F111" s="262"/>
      <c r="G111" s="52">
        <v>1977</v>
      </c>
      <c r="H111" s="52">
        <f>H113</f>
        <v>1976.93031</v>
      </c>
      <c r="I111" s="53">
        <f>I113</f>
        <v>99.99647496206373</v>
      </c>
    </row>
    <row r="112" spans="1:9" s="60" customFormat="1" ht="13.5">
      <c r="A112" s="222" t="s">
        <v>387</v>
      </c>
      <c r="B112" s="209" t="s">
        <v>344</v>
      </c>
      <c r="C112" s="87">
        <v>942</v>
      </c>
      <c r="D112" s="211" t="s">
        <v>41</v>
      </c>
      <c r="E112" s="211" t="s">
        <v>185</v>
      </c>
      <c r="F112" s="211" t="s">
        <v>345</v>
      </c>
      <c r="G112" s="212">
        <v>1977</v>
      </c>
      <c r="H112" s="212">
        <v>1976.93031</v>
      </c>
      <c r="I112" s="213">
        <f>H112*100/G112</f>
        <v>99.99647496206373</v>
      </c>
    </row>
    <row r="113" spans="1:9" s="60" customFormat="1" ht="12.75">
      <c r="A113" s="61"/>
      <c r="B113" s="58" t="s">
        <v>103</v>
      </c>
      <c r="C113" s="55">
        <v>942</v>
      </c>
      <c r="D113" s="51" t="s">
        <v>41</v>
      </c>
      <c r="E113" s="51" t="s">
        <v>185</v>
      </c>
      <c r="F113" s="51" t="s">
        <v>104</v>
      </c>
      <c r="G113" s="56">
        <v>1977</v>
      </c>
      <c r="H113" s="56">
        <v>1976.93031</v>
      </c>
      <c r="I113" s="59">
        <f>H113*100/G113</f>
        <v>99.99647496206373</v>
      </c>
    </row>
    <row r="114" spans="1:9" s="88" customFormat="1" ht="25.5">
      <c r="A114" s="264" t="s">
        <v>186</v>
      </c>
      <c r="B114" s="263" t="s">
        <v>187</v>
      </c>
      <c r="C114" s="49">
        <v>942</v>
      </c>
      <c r="D114" s="50" t="s">
        <v>41</v>
      </c>
      <c r="E114" s="50" t="s">
        <v>188</v>
      </c>
      <c r="F114" s="262"/>
      <c r="G114" s="52">
        <f>G116</f>
        <v>2018.4</v>
      </c>
      <c r="H114" s="52">
        <f>H116</f>
        <v>2018.23106</v>
      </c>
      <c r="I114" s="53">
        <f>I116</f>
        <v>99.99163000396354</v>
      </c>
    </row>
    <row r="115" spans="1:9" s="60" customFormat="1" ht="13.5">
      <c r="A115" s="222" t="s">
        <v>388</v>
      </c>
      <c r="B115" s="209" t="s">
        <v>344</v>
      </c>
      <c r="C115" s="87">
        <v>942</v>
      </c>
      <c r="D115" s="211" t="s">
        <v>41</v>
      </c>
      <c r="E115" s="211" t="s">
        <v>188</v>
      </c>
      <c r="F115" s="211" t="s">
        <v>345</v>
      </c>
      <c r="G115" s="212">
        <v>2018.4</v>
      </c>
      <c r="H115" s="212">
        <v>2018.23106</v>
      </c>
      <c r="I115" s="213">
        <f>H115*100/G115</f>
        <v>99.99163000396354</v>
      </c>
    </row>
    <row r="116" spans="1:9" s="60" customFormat="1" ht="12.75">
      <c r="A116" s="61"/>
      <c r="B116" s="58" t="s">
        <v>103</v>
      </c>
      <c r="C116" s="55">
        <v>942</v>
      </c>
      <c r="D116" s="51" t="s">
        <v>41</v>
      </c>
      <c r="E116" s="51" t="s">
        <v>188</v>
      </c>
      <c r="F116" s="51" t="s">
        <v>104</v>
      </c>
      <c r="G116" s="56">
        <v>2018.4</v>
      </c>
      <c r="H116" s="56">
        <v>2018.23106</v>
      </c>
      <c r="I116" s="59">
        <f>H116*100/G116</f>
        <v>99.99163000396354</v>
      </c>
    </row>
    <row r="117" spans="1:9" s="88" customFormat="1" ht="25.5">
      <c r="A117" s="264" t="s">
        <v>189</v>
      </c>
      <c r="B117" s="263" t="s">
        <v>190</v>
      </c>
      <c r="C117" s="49">
        <v>942</v>
      </c>
      <c r="D117" s="50" t="s">
        <v>41</v>
      </c>
      <c r="E117" s="50" t="s">
        <v>191</v>
      </c>
      <c r="F117" s="262"/>
      <c r="G117" s="52">
        <f>G119+G121</f>
        <v>12691</v>
      </c>
      <c r="H117" s="52">
        <f>H119+H121</f>
        <v>12689.99677</v>
      </c>
      <c r="I117" s="53">
        <f>I119</f>
        <v>99.99222532155585</v>
      </c>
    </row>
    <row r="118" spans="1:9" s="60" customFormat="1" ht="13.5">
      <c r="A118" s="222" t="s">
        <v>389</v>
      </c>
      <c r="B118" s="209" t="s">
        <v>344</v>
      </c>
      <c r="C118" s="87">
        <v>942</v>
      </c>
      <c r="D118" s="211" t="s">
        <v>41</v>
      </c>
      <c r="E118" s="211" t="s">
        <v>191</v>
      </c>
      <c r="F118" s="211" t="s">
        <v>345</v>
      </c>
      <c r="G118" s="212">
        <v>12260.7</v>
      </c>
      <c r="H118" s="212">
        <v>12259.74677</v>
      </c>
      <c r="I118" s="213">
        <f>H118*100/G118</f>
        <v>99.99222532155585</v>
      </c>
    </row>
    <row r="119" spans="1:9" s="60" customFormat="1" ht="12.75">
      <c r="A119" s="61"/>
      <c r="B119" s="58" t="s">
        <v>103</v>
      </c>
      <c r="C119" s="55">
        <v>942</v>
      </c>
      <c r="D119" s="51" t="s">
        <v>41</v>
      </c>
      <c r="E119" s="51" t="s">
        <v>191</v>
      </c>
      <c r="F119" s="51" t="s">
        <v>104</v>
      </c>
      <c r="G119" s="56">
        <v>12260.7</v>
      </c>
      <c r="H119" s="56">
        <v>12259.74677</v>
      </c>
      <c r="I119" s="59">
        <f>H119*100/G119</f>
        <v>99.99222532155585</v>
      </c>
    </row>
    <row r="120" spans="1:9" s="60" customFormat="1" ht="13.5">
      <c r="A120" s="252" t="s">
        <v>390</v>
      </c>
      <c r="B120" s="260" t="s">
        <v>113</v>
      </c>
      <c r="C120" s="239">
        <v>942</v>
      </c>
      <c r="D120" s="240" t="s">
        <v>41</v>
      </c>
      <c r="E120" s="240" t="s">
        <v>191</v>
      </c>
      <c r="F120" s="240" t="s">
        <v>114</v>
      </c>
      <c r="G120" s="241">
        <v>430.3</v>
      </c>
      <c r="H120" s="241">
        <v>430.25</v>
      </c>
      <c r="I120" s="251">
        <v>100</v>
      </c>
    </row>
    <row r="121" spans="1:9" s="60" customFormat="1" ht="12.75">
      <c r="A121" s="63"/>
      <c r="B121" s="64" t="s">
        <v>168</v>
      </c>
      <c r="C121" s="65">
        <v>942</v>
      </c>
      <c r="D121" s="66" t="s">
        <v>41</v>
      </c>
      <c r="E121" s="66" t="s">
        <v>191</v>
      </c>
      <c r="F121" s="66" t="s">
        <v>106</v>
      </c>
      <c r="G121" s="67">
        <v>430.3</v>
      </c>
      <c r="H121" s="67">
        <v>430.25</v>
      </c>
      <c r="I121" s="68">
        <v>100</v>
      </c>
    </row>
    <row r="122" spans="1:9" s="88" customFormat="1" ht="39">
      <c r="A122" s="264" t="s">
        <v>192</v>
      </c>
      <c r="B122" s="263" t="s">
        <v>193</v>
      </c>
      <c r="C122" s="49">
        <v>942</v>
      </c>
      <c r="D122" s="50" t="s">
        <v>41</v>
      </c>
      <c r="E122" s="50" t="s">
        <v>194</v>
      </c>
      <c r="F122" s="262"/>
      <c r="G122" s="52">
        <f>G124</f>
        <v>2452.2</v>
      </c>
      <c r="H122" s="52">
        <f>H124</f>
        <v>2452.18435</v>
      </c>
      <c r="I122" s="53">
        <f>I124</f>
        <v>99.99936179756953</v>
      </c>
    </row>
    <row r="123" spans="1:9" s="60" customFormat="1" ht="13.5">
      <c r="A123" s="222" t="s">
        <v>391</v>
      </c>
      <c r="B123" s="209" t="s">
        <v>344</v>
      </c>
      <c r="C123" s="87">
        <v>942</v>
      </c>
      <c r="D123" s="211" t="s">
        <v>41</v>
      </c>
      <c r="E123" s="211" t="s">
        <v>194</v>
      </c>
      <c r="F123" s="211" t="s">
        <v>345</v>
      </c>
      <c r="G123" s="212">
        <v>2452.2</v>
      </c>
      <c r="H123" s="212">
        <v>2452.18435</v>
      </c>
      <c r="I123" s="213">
        <f>H123*100/G123</f>
        <v>99.99936179756953</v>
      </c>
    </row>
    <row r="124" spans="1:9" s="60" customFormat="1" ht="12.75">
      <c r="A124" s="61"/>
      <c r="B124" s="58" t="s">
        <v>103</v>
      </c>
      <c r="C124" s="55">
        <v>942</v>
      </c>
      <c r="D124" s="51" t="s">
        <v>41</v>
      </c>
      <c r="E124" s="51" t="s">
        <v>194</v>
      </c>
      <c r="F124" s="51" t="s">
        <v>104</v>
      </c>
      <c r="G124" s="56">
        <v>2452.2</v>
      </c>
      <c r="H124" s="56">
        <v>2452.18435</v>
      </c>
      <c r="I124" s="59">
        <f>H124*100/G124</f>
        <v>99.99936179756953</v>
      </c>
    </row>
    <row r="125" spans="1:9" s="88" customFormat="1" ht="25.5">
      <c r="A125" s="264" t="s">
        <v>195</v>
      </c>
      <c r="B125" s="263" t="s">
        <v>196</v>
      </c>
      <c r="C125" s="49">
        <v>942</v>
      </c>
      <c r="D125" s="50" t="s">
        <v>41</v>
      </c>
      <c r="E125" s="50" t="s">
        <v>197</v>
      </c>
      <c r="F125" s="262"/>
      <c r="G125" s="52">
        <f>G127+G129</f>
        <v>32047</v>
      </c>
      <c r="H125" s="52">
        <f>H127+H129</f>
        <v>32046.98549</v>
      </c>
      <c r="I125" s="53">
        <f>I127</f>
        <v>99.99995463640343</v>
      </c>
    </row>
    <row r="126" spans="1:9" s="60" customFormat="1" ht="13.5">
      <c r="A126" s="222" t="s">
        <v>392</v>
      </c>
      <c r="B126" s="209" t="s">
        <v>344</v>
      </c>
      <c r="C126" s="87">
        <v>942</v>
      </c>
      <c r="D126" s="211" t="s">
        <v>41</v>
      </c>
      <c r="E126" s="211" t="s">
        <v>197</v>
      </c>
      <c r="F126" s="211" t="s">
        <v>345</v>
      </c>
      <c r="G126" s="212">
        <v>31986</v>
      </c>
      <c r="H126" s="212">
        <v>31985.98549</v>
      </c>
      <c r="I126" s="213">
        <f>H126*100/G126</f>
        <v>99.99995463640343</v>
      </c>
    </row>
    <row r="127" spans="1:9" s="60" customFormat="1" ht="12.75">
      <c r="A127" s="61"/>
      <c r="B127" s="58" t="s">
        <v>103</v>
      </c>
      <c r="C127" s="55">
        <v>942</v>
      </c>
      <c r="D127" s="51" t="s">
        <v>41</v>
      </c>
      <c r="E127" s="51" t="s">
        <v>197</v>
      </c>
      <c r="F127" s="51" t="s">
        <v>104</v>
      </c>
      <c r="G127" s="56">
        <v>31986</v>
      </c>
      <c r="H127" s="56">
        <v>31985.98549</v>
      </c>
      <c r="I127" s="59">
        <f>H127*100/G127</f>
        <v>99.99995463640343</v>
      </c>
    </row>
    <row r="128" spans="1:9" s="224" customFormat="1" ht="13.5">
      <c r="A128" s="222" t="s">
        <v>393</v>
      </c>
      <c r="B128" s="208" t="s">
        <v>113</v>
      </c>
      <c r="C128" s="87">
        <v>942</v>
      </c>
      <c r="D128" s="211" t="s">
        <v>41</v>
      </c>
      <c r="E128" s="211" t="s">
        <v>197</v>
      </c>
      <c r="F128" s="211" t="s">
        <v>114</v>
      </c>
      <c r="G128" s="212">
        <v>61</v>
      </c>
      <c r="H128" s="212">
        <v>61</v>
      </c>
      <c r="I128" s="213">
        <v>100</v>
      </c>
    </row>
    <row r="129" spans="1:9" s="60" customFormat="1" ht="13.5" thickBot="1">
      <c r="A129" s="61"/>
      <c r="B129" s="58" t="s">
        <v>168</v>
      </c>
      <c r="C129" s="55">
        <v>942</v>
      </c>
      <c r="D129" s="51" t="s">
        <v>41</v>
      </c>
      <c r="E129" s="51" t="s">
        <v>197</v>
      </c>
      <c r="F129" s="51" t="s">
        <v>106</v>
      </c>
      <c r="G129" s="56">
        <v>61</v>
      </c>
      <c r="H129" s="56">
        <v>61</v>
      </c>
      <c r="I129" s="59">
        <v>100</v>
      </c>
    </row>
    <row r="130" spans="1:9" s="60" customFormat="1" ht="13.5" thickBot="1">
      <c r="A130" s="89" t="s">
        <v>71</v>
      </c>
      <c r="B130" s="70" t="s">
        <v>72</v>
      </c>
      <c r="C130" s="41">
        <v>942</v>
      </c>
      <c r="D130" s="42" t="s">
        <v>73</v>
      </c>
      <c r="E130" s="42"/>
      <c r="F130" s="44"/>
      <c r="G130" s="46">
        <f aca="true" t="shared" si="6" ref="G130:I131">G131</f>
        <v>146.5</v>
      </c>
      <c r="H130" s="46">
        <f t="shared" si="6"/>
        <v>146.5</v>
      </c>
      <c r="I130" s="47">
        <f t="shared" si="6"/>
        <v>100</v>
      </c>
    </row>
    <row r="131" spans="1:9" s="178" customFormat="1" ht="12.75">
      <c r="A131" s="195" t="s">
        <v>198</v>
      </c>
      <c r="B131" s="187" t="s">
        <v>199</v>
      </c>
      <c r="C131" s="188">
        <v>942</v>
      </c>
      <c r="D131" s="189" t="s">
        <v>75</v>
      </c>
      <c r="E131" s="189"/>
      <c r="F131" s="190"/>
      <c r="G131" s="191">
        <f t="shared" si="6"/>
        <v>146.5</v>
      </c>
      <c r="H131" s="191">
        <f t="shared" si="6"/>
        <v>146.5</v>
      </c>
      <c r="I131" s="192">
        <f t="shared" si="6"/>
        <v>100</v>
      </c>
    </row>
    <row r="132" spans="1:9" s="88" customFormat="1" ht="25.5">
      <c r="A132" s="80" t="s">
        <v>200</v>
      </c>
      <c r="B132" s="48" t="s">
        <v>201</v>
      </c>
      <c r="C132" s="49">
        <v>942</v>
      </c>
      <c r="D132" s="50" t="s">
        <v>75</v>
      </c>
      <c r="E132" s="50" t="s">
        <v>202</v>
      </c>
      <c r="F132" s="50"/>
      <c r="G132" s="52">
        <f>G134</f>
        <v>146.5</v>
      </c>
      <c r="H132" s="52">
        <f>H134</f>
        <v>146.5</v>
      </c>
      <c r="I132" s="53">
        <f>I134</f>
        <v>100</v>
      </c>
    </row>
    <row r="133" spans="1:9" s="60" customFormat="1" ht="13.5">
      <c r="A133" s="247" t="s">
        <v>394</v>
      </c>
      <c r="B133" s="209" t="s">
        <v>344</v>
      </c>
      <c r="C133" s="239">
        <v>942</v>
      </c>
      <c r="D133" s="240" t="s">
        <v>75</v>
      </c>
      <c r="E133" s="240" t="s">
        <v>202</v>
      </c>
      <c r="F133" s="240" t="s">
        <v>345</v>
      </c>
      <c r="G133" s="241">
        <v>146.5</v>
      </c>
      <c r="H133" s="241">
        <v>146.5</v>
      </c>
      <c r="I133" s="251">
        <f>H133*100/G133</f>
        <v>100</v>
      </c>
    </row>
    <row r="134" spans="1:9" s="60" customFormat="1" ht="13.5" thickBot="1">
      <c r="A134" s="63"/>
      <c r="B134" s="64" t="s">
        <v>103</v>
      </c>
      <c r="C134" s="65">
        <v>942</v>
      </c>
      <c r="D134" s="66" t="s">
        <v>75</v>
      </c>
      <c r="E134" s="66" t="s">
        <v>202</v>
      </c>
      <c r="F134" s="66" t="s">
        <v>104</v>
      </c>
      <c r="G134" s="67">
        <v>146.5</v>
      </c>
      <c r="H134" s="67">
        <v>146.5</v>
      </c>
      <c r="I134" s="68">
        <f>H134*100/G134</f>
        <v>100</v>
      </c>
    </row>
    <row r="135" spans="1:9" s="60" customFormat="1" ht="13.5" thickBot="1">
      <c r="A135" s="85" t="s">
        <v>203</v>
      </c>
      <c r="B135" s="90" t="s">
        <v>18</v>
      </c>
      <c r="C135" s="41">
        <v>942</v>
      </c>
      <c r="D135" s="42" t="s">
        <v>42</v>
      </c>
      <c r="E135" s="42"/>
      <c r="F135" s="42"/>
      <c r="G135" s="46">
        <f>G136++G140+G147</f>
        <v>4197.4</v>
      </c>
      <c r="H135" s="46">
        <f>H136++H140+H147</f>
        <v>4027.12</v>
      </c>
      <c r="I135" s="47">
        <f>H135*100/G135</f>
        <v>95.94320293515034</v>
      </c>
    </row>
    <row r="136" spans="1:9" s="178" customFormat="1" ht="12.75">
      <c r="A136" s="193" t="s">
        <v>22</v>
      </c>
      <c r="B136" s="187" t="s">
        <v>56</v>
      </c>
      <c r="C136" s="188">
        <v>942</v>
      </c>
      <c r="D136" s="189" t="s">
        <v>57</v>
      </c>
      <c r="E136" s="189"/>
      <c r="F136" s="189"/>
      <c r="G136" s="191">
        <f>G137</f>
        <v>73.4</v>
      </c>
      <c r="H136" s="191">
        <f>H137</f>
        <v>73.4</v>
      </c>
      <c r="I136" s="192">
        <f>I137</f>
        <v>100</v>
      </c>
    </row>
    <row r="137" spans="1:9" s="88" customFormat="1" ht="51.75">
      <c r="A137" s="80" t="s">
        <v>204</v>
      </c>
      <c r="B137" s="48" t="s">
        <v>205</v>
      </c>
      <c r="C137" s="49">
        <v>942</v>
      </c>
      <c r="D137" s="50" t="s">
        <v>57</v>
      </c>
      <c r="E137" s="50" t="s">
        <v>206</v>
      </c>
      <c r="F137" s="262"/>
      <c r="G137" s="52">
        <f>G139</f>
        <v>73.4</v>
      </c>
      <c r="H137" s="52">
        <f>H139</f>
        <v>73.4</v>
      </c>
      <c r="I137" s="53">
        <f>I139</f>
        <v>100</v>
      </c>
    </row>
    <row r="138" spans="1:9" s="60" customFormat="1" ht="13.5">
      <c r="A138" s="235" t="s">
        <v>395</v>
      </c>
      <c r="B138" s="209" t="s">
        <v>344</v>
      </c>
      <c r="C138" s="87">
        <v>942</v>
      </c>
      <c r="D138" s="211" t="s">
        <v>57</v>
      </c>
      <c r="E138" s="211" t="s">
        <v>206</v>
      </c>
      <c r="F138" s="211" t="s">
        <v>345</v>
      </c>
      <c r="G138" s="212">
        <v>73.4</v>
      </c>
      <c r="H138" s="212">
        <v>73.4</v>
      </c>
      <c r="I138" s="213">
        <f>H138*100/G138</f>
        <v>100</v>
      </c>
    </row>
    <row r="139" spans="1:9" s="60" customFormat="1" ht="12.75">
      <c r="A139" s="61"/>
      <c r="B139" s="58" t="s">
        <v>103</v>
      </c>
      <c r="C139" s="55">
        <v>942</v>
      </c>
      <c r="D139" s="51" t="s">
        <v>57</v>
      </c>
      <c r="E139" s="51" t="s">
        <v>206</v>
      </c>
      <c r="F139" s="51" t="s">
        <v>104</v>
      </c>
      <c r="G139" s="56">
        <v>73.4</v>
      </c>
      <c r="H139" s="56">
        <v>73.4</v>
      </c>
      <c r="I139" s="59">
        <f>H139*100/G139</f>
        <v>100</v>
      </c>
    </row>
    <row r="140" spans="1:9" s="196" customFormat="1" ht="12.75">
      <c r="A140" s="181" t="s">
        <v>76</v>
      </c>
      <c r="B140" s="170" t="s">
        <v>207</v>
      </c>
      <c r="C140" s="171">
        <v>942</v>
      </c>
      <c r="D140" s="172" t="s">
        <v>46</v>
      </c>
      <c r="E140" s="172"/>
      <c r="F140" s="172"/>
      <c r="G140" s="174">
        <f>G141+G144</f>
        <v>3578</v>
      </c>
      <c r="H140" s="174">
        <f>H141+H144</f>
        <v>3407.72</v>
      </c>
      <c r="I140" s="175">
        <f>H140/G140*100</f>
        <v>95.24091671324761</v>
      </c>
    </row>
    <row r="141" spans="1:9" s="88" customFormat="1" ht="12.75">
      <c r="A141" s="264" t="s">
        <v>208</v>
      </c>
      <c r="B141" s="48" t="s">
        <v>209</v>
      </c>
      <c r="C141" s="49">
        <v>942</v>
      </c>
      <c r="D141" s="50" t="s">
        <v>46</v>
      </c>
      <c r="E141" s="50" t="s">
        <v>210</v>
      </c>
      <c r="F141" s="50"/>
      <c r="G141" s="52">
        <f>G143</f>
        <v>3300</v>
      </c>
      <c r="H141" s="52">
        <f>H143</f>
        <v>3129.72</v>
      </c>
      <c r="I141" s="53">
        <f>I143</f>
        <v>94.84</v>
      </c>
    </row>
    <row r="142" spans="1:9" s="60" customFormat="1" ht="13.5">
      <c r="A142" s="222" t="s">
        <v>396</v>
      </c>
      <c r="B142" s="209" t="s">
        <v>344</v>
      </c>
      <c r="C142" s="87">
        <v>942</v>
      </c>
      <c r="D142" s="211" t="s">
        <v>46</v>
      </c>
      <c r="E142" s="211" t="s">
        <v>210</v>
      </c>
      <c r="F142" s="211" t="s">
        <v>345</v>
      </c>
      <c r="G142" s="212">
        <v>3300</v>
      </c>
      <c r="H142" s="253">
        <v>3129.725</v>
      </c>
      <c r="I142" s="213">
        <f>H142*100/G142</f>
        <v>94.84015151515152</v>
      </c>
    </row>
    <row r="143" spans="1:9" s="60" customFormat="1" ht="12.75">
      <c r="A143" s="61"/>
      <c r="B143" s="58" t="s">
        <v>211</v>
      </c>
      <c r="C143" s="55">
        <v>942</v>
      </c>
      <c r="D143" s="51" t="s">
        <v>46</v>
      </c>
      <c r="E143" s="51" t="s">
        <v>210</v>
      </c>
      <c r="F143" s="51" t="s">
        <v>104</v>
      </c>
      <c r="G143" s="56">
        <v>3300</v>
      </c>
      <c r="H143" s="225">
        <v>3129.72</v>
      </c>
      <c r="I143" s="59">
        <f>H143*100/G143</f>
        <v>94.84</v>
      </c>
    </row>
    <row r="144" spans="1:9" s="88" customFormat="1" ht="12.75">
      <c r="A144" s="80" t="s">
        <v>397</v>
      </c>
      <c r="B144" s="48" t="s">
        <v>212</v>
      </c>
      <c r="C144" s="49">
        <v>942</v>
      </c>
      <c r="D144" s="50" t="s">
        <v>46</v>
      </c>
      <c r="E144" s="50" t="s">
        <v>213</v>
      </c>
      <c r="F144" s="50"/>
      <c r="G144" s="52">
        <f>G146</f>
        <v>278</v>
      </c>
      <c r="H144" s="52">
        <f>H146</f>
        <v>278</v>
      </c>
      <c r="I144" s="53">
        <f>I146</f>
        <v>100</v>
      </c>
    </row>
    <row r="145" spans="1:9" s="224" customFormat="1" ht="13.5">
      <c r="A145" s="235" t="s">
        <v>398</v>
      </c>
      <c r="B145" s="209" t="s">
        <v>344</v>
      </c>
      <c r="C145" s="87">
        <v>942</v>
      </c>
      <c r="D145" s="211" t="s">
        <v>46</v>
      </c>
      <c r="E145" s="211" t="s">
        <v>213</v>
      </c>
      <c r="F145" s="211" t="s">
        <v>345</v>
      </c>
      <c r="G145" s="212">
        <v>278</v>
      </c>
      <c r="H145" s="212">
        <v>278</v>
      </c>
      <c r="I145" s="213">
        <f>H145*100/G145</f>
        <v>100</v>
      </c>
    </row>
    <row r="146" spans="1:9" s="60" customFormat="1" ht="14.25" customHeight="1">
      <c r="A146" s="61"/>
      <c r="B146" s="58" t="s">
        <v>169</v>
      </c>
      <c r="C146" s="55">
        <v>942</v>
      </c>
      <c r="D146" s="51" t="s">
        <v>46</v>
      </c>
      <c r="E146" s="51" t="s">
        <v>213</v>
      </c>
      <c r="F146" s="51" t="s">
        <v>104</v>
      </c>
      <c r="G146" s="56">
        <v>278</v>
      </c>
      <c r="H146" s="56">
        <v>278</v>
      </c>
      <c r="I146" s="59">
        <f>H146*100/G146</f>
        <v>100</v>
      </c>
    </row>
    <row r="147" spans="1:9" s="178" customFormat="1" ht="12.75">
      <c r="A147" s="177" t="s">
        <v>77</v>
      </c>
      <c r="B147" s="170" t="s">
        <v>47</v>
      </c>
      <c r="C147" s="171">
        <v>942</v>
      </c>
      <c r="D147" s="172" t="s">
        <v>43</v>
      </c>
      <c r="E147" s="172"/>
      <c r="F147" s="172"/>
      <c r="G147" s="174">
        <f>G148+G152+G155+G158+G161+G164</f>
        <v>546</v>
      </c>
      <c r="H147" s="174">
        <f>H148+H152+H155+H158+H161+H164</f>
        <v>546</v>
      </c>
      <c r="I147" s="175">
        <f>H147*100/G147</f>
        <v>100</v>
      </c>
    </row>
    <row r="148" spans="1:9" s="88" customFormat="1" ht="26.25" thickBot="1">
      <c r="A148" s="264" t="s">
        <v>214</v>
      </c>
      <c r="B148" s="48" t="s">
        <v>136</v>
      </c>
      <c r="C148" s="49">
        <v>942</v>
      </c>
      <c r="D148" s="50" t="s">
        <v>43</v>
      </c>
      <c r="E148" s="50" t="s">
        <v>137</v>
      </c>
      <c r="F148" s="262"/>
      <c r="G148" s="52">
        <f>G151</f>
        <v>125</v>
      </c>
      <c r="H148" s="52">
        <f>H151</f>
        <v>125</v>
      </c>
      <c r="I148" s="53">
        <f>I151</f>
        <v>100</v>
      </c>
    </row>
    <row r="149" spans="1:20" s="60" customFormat="1" ht="13.5" thickBot="1">
      <c r="A149" s="146">
        <v>1</v>
      </c>
      <c r="B149" s="147">
        <v>2</v>
      </c>
      <c r="C149" s="147">
        <v>3</v>
      </c>
      <c r="D149" s="148">
        <v>4</v>
      </c>
      <c r="E149" s="148">
        <v>5</v>
      </c>
      <c r="F149" s="147">
        <v>6</v>
      </c>
      <c r="G149" s="201">
        <v>7</v>
      </c>
      <c r="H149" s="149">
        <v>8</v>
      </c>
      <c r="I149" s="150">
        <v>9</v>
      </c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</row>
    <row r="150" spans="1:9" s="60" customFormat="1" ht="13.5">
      <c r="A150" s="222" t="s">
        <v>399</v>
      </c>
      <c r="B150" s="209" t="s">
        <v>344</v>
      </c>
      <c r="C150" s="87">
        <v>942</v>
      </c>
      <c r="D150" s="211" t="s">
        <v>43</v>
      </c>
      <c r="E150" s="211" t="s">
        <v>137</v>
      </c>
      <c r="F150" s="211" t="s">
        <v>345</v>
      </c>
      <c r="G150" s="212">
        <v>125</v>
      </c>
      <c r="H150" s="212">
        <v>125</v>
      </c>
      <c r="I150" s="213">
        <f>H150*100/G150</f>
        <v>100</v>
      </c>
    </row>
    <row r="151" spans="1:9" s="60" customFormat="1" ht="12.75">
      <c r="A151" s="61"/>
      <c r="B151" s="58" t="s">
        <v>103</v>
      </c>
      <c r="C151" s="55">
        <v>942</v>
      </c>
      <c r="D151" s="51" t="s">
        <v>43</v>
      </c>
      <c r="E151" s="51" t="s">
        <v>137</v>
      </c>
      <c r="F151" s="51" t="s">
        <v>104</v>
      </c>
      <c r="G151" s="56">
        <v>125</v>
      </c>
      <c r="H151" s="56">
        <v>125</v>
      </c>
      <c r="I151" s="59">
        <f>H151*100/G151</f>
        <v>100</v>
      </c>
    </row>
    <row r="152" spans="1:9" s="88" customFormat="1" ht="12" customHeight="1">
      <c r="A152" s="264" t="s">
        <v>215</v>
      </c>
      <c r="B152" s="48" t="s">
        <v>142</v>
      </c>
      <c r="C152" s="49">
        <v>942</v>
      </c>
      <c r="D152" s="50" t="s">
        <v>43</v>
      </c>
      <c r="E152" s="50" t="s">
        <v>143</v>
      </c>
      <c r="F152" s="262"/>
      <c r="G152" s="52">
        <f>G154</f>
        <v>107</v>
      </c>
      <c r="H152" s="52">
        <f>H154</f>
        <v>107</v>
      </c>
      <c r="I152" s="53">
        <f>I154</f>
        <v>100</v>
      </c>
    </row>
    <row r="153" spans="1:9" s="60" customFormat="1" ht="13.5">
      <c r="A153" s="222" t="s">
        <v>400</v>
      </c>
      <c r="B153" s="209" t="s">
        <v>344</v>
      </c>
      <c r="C153" s="87">
        <v>942</v>
      </c>
      <c r="D153" s="211" t="s">
        <v>43</v>
      </c>
      <c r="E153" s="211" t="s">
        <v>143</v>
      </c>
      <c r="F153" s="211" t="s">
        <v>345</v>
      </c>
      <c r="G153" s="212">
        <v>107</v>
      </c>
      <c r="H153" s="212">
        <v>107</v>
      </c>
      <c r="I153" s="213">
        <f>H153*100/G153</f>
        <v>100</v>
      </c>
    </row>
    <row r="154" spans="1:9" s="60" customFormat="1" ht="12.75">
      <c r="A154" s="61"/>
      <c r="B154" s="58" t="s">
        <v>103</v>
      </c>
      <c r="C154" s="55">
        <v>942</v>
      </c>
      <c r="D154" s="51" t="s">
        <v>43</v>
      </c>
      <c r="E154" s="51" t="s">
        <v>143</v>
      </c>
      <c r="F154" s="51" t="s">
        <v>104</v>
      </c>
      <c r="G154" s="56">
        <v>107</v>
      </c>
      <c r="H154" s="56">
        <v>107</v>
      </c>
      <c r="I154" s="59">
        <f>H154*100/G154</f>
        <v>100</v>
      </c>
    </row>
    <row r="155" spans="1:9" s="88" customFormat="1" ht="25.5">
      <c r="A155" s="264" t="s">
        <v>216</v>
      </c>
      <c r="B155" s="48" t="s">
        <v>139</v>
      </c>
      <c r="C155" s="49">
        <v>942</v>
      </c>
      <c r="D155" s="50" t="s">
        <v>43</v>
      </c>
      <c r="E155" s="50" t="s">
        <v>140</v>
      </c>
      <c r="F155" s="262"/>
      <c r="G155" s="52">
        <f>G157</f>
        <v>92</v>
      </c>
      <c r="H155" s="52">
        <f>H157</f>
        <v>92</v>
      </c>
      <c r="I155" s="53">
        <f>H155*100/G155</f>
        <v>100</v>
      </c>
    </row>
    <row r="156" spans="1:9" s="60" customFormat="1" ht="13.5">
      <c r="A156" s="222" t="s">
        <v>401</v>
      </c>
      <c r="B156" s="209" t="s">
        <v>344</v>
      </c>
      <c r="C156" s="87">
        <v>942</v>
      </c>
      <c r="D156" s="211" t="s">
        <v>43</v>
      </c>
      <c r="E156" s="211" t="s">
        <v>140</v>
      </c>
      <c r="F156" s="211" t="s">
        <v>345</v>
      </c>
      <c r="G156" s="212">
        <v>92</v>
      </c>
      <c r="H156" s="212">
        <v>92</v>
      </c>
      <c r="I156" s="213">
        <f>I157</f>
        <v>100</v>
      </c>
    </row>
    <row r="157" spans="1:9" s="60" customFormat="1" ht="12.75">
      <c r="A157" s="61"/>
      <c r="B157" s="58" t="s">
        <v>103</v>
      </c>
      <c r="C157" s="55">
        <v>942</v>
      </c>
      <c r="D157" s="51" t="s">
        <v>43</v>
      </c>
      <c r="E157" s="51" t="s">
        <v>140</v>
      </c>
      <c r="F157" s="51" t="s">
        <v>104</v>
      </c>
      <c r="G157" s="56">
        <v>92</v>
      </c>
      <c r="H157" s="56">
        <v>92</v>
      </c>
      <c r="I157" s="59">
        <f>I158</f>
        <v>100</v>
      </c>
    </row>
    <row r="158" spans="1:9" s="88" customFormat="1" ht="12.75">
      <c r="A158" s="264" t="s">
        <v>217</v>
      </c>
      <c r="B158" s="48" t="s">
        <v>145</v>
      </c>
      <c r="C158" s="49">
        <v>942</v>
      </c>
      <c r="D158" s="50" t="s">
        <v>43</v>
      </c>
      <c r="E158" s="50" t="s">
        <v>146</v>
      </c>
      <c r="F158" s="262"/>
      <c r="G158" s="52">
        <f>G160</f>
        <v>97</v>
      </c>
      <c r="H158" s="52">
        <f>H160</f>
        <v>97</v>
      </c>
      <c r="I158" s="53">
        <f>I160</f>
        <v>100</v>
      </c>
    </row>
    <row r="159" spans="1:9" s="60" customFormat="1" ht="13.5">
      <c r="A159" s="222" t="s">
        <v>402</v>
      </c>
      <c r="B159" s="209" t="s">
        <v>344</v>
      </c>
      <c r="C159" s="87">
        <v>942</v>
      </c>
      <c r="D159" s="211" t="s">
        <v>43</v>
      </c>
      <c r="E159" s="211" t="s">
        <v>146</v>
      </c>
      <c r="F159" s="211" t="s">
        <v>345</v>
      </c>
      <c r="G159" s="212">
        <v>97</v>
      </c>
      <c r="H159" s="212">
        <v>97</v>
      </c>
      <c r="I159" s="213">
        <f>H159*100/G159</f>
        <v>100</v>
      </c>
    </row>
    <row r="160" spans="1:9" s="60" customFormat="1" ht="12.75">
      <c r="A160" s="61"/>
      <c r="B160" s="58" t="s">
        <v>103</v>
      </c>
      <c r="C160" s="55">
        <v>942</v>
      </c>
      <c r="D160" s="51" t="s">
        <v>43</v>
      </c>
      <c r="E160" s="51" t="s">
        <v>146</v>
      </c>
      <c r="F160" s="51" t="s">
        <v>104</v>
      </c>
      <c r="G160" s="56">
        <v>97</v>
      </c>
      <c r="H160" s="56">
        <v>97</v>
      </c>
      <c r="I160" s="59">
        <f>H160*100/G160</f>
        <v>100</v>
      </c>
    </row>
    <row r="161" spans="1:9" s="88" customFormat="1" ht="25.5">
      <c r="A161" s="264" t="s">
        <v>218</v>
      </c>
      <c r="B161" s="48" t="s">
        <v>148</v>
      </c>
      <c r="C161" s="49">
        <v>942</v>
      </c>
      <c r="D161" s="50" t="s">
        <v>43</v>
      </c>
      <c r="E161" s="50" t="s">
        <v>149</v>
      </c>
      <c r="F161" s="50"/>
      <c r="G161" s="52">
        <f>G163</f>
        <v>75</v>
      </c>
      <c r="H161" s="52">
        <f>H163</f>
        <v>75</v>
      </c>
      <c r="I161" s="53">
        <f>I163</f>
        <v>100</v>
      </c>
    </row>
    <row r="162" spans="1:9" s="60" customFormat="1" ht="13.5">
      <c r="A162" s="222" t="s">
        <v>403</v>
      </c>
      <c r="B162" s="209" t="s">
        <v>344</v>
      </c>
      <c r="C162" s="87">
        <v>942</v>
      </c>
      <c r="D162" s="211" t="s">
        <v>43</v>
      </c>
      <c r="E162" s="211" t="s">
        <v>149</v>
      </c>
      <c r="F162" s="211" t="s">
        <v>345</v>
      </c>
      <c r="G162" s="212">
        <v>75</v>
      </c>
      <c r="H162" s="212">
        <v>75</v>
      </c>
      <c r="I162" s="213">
        <f aca="true" t="shared" si="7" ref="I162:I167">H162*100/G162</f>
        <v>100</v>
      </c>
    </row>
    <row r="163" spans="1:9" s="60" customFormat="1" ht="12.75">
      <c r="A163" s="61"/>
      <c r="B163" s="58" t="s">
        <v>103</v>
      </c>
      <c r="C163" s="55">
        <v>942</v>
      </c>
      <c r="D163" s="51" t="s">
        <v>43</v>
      </c>
      <c r="E163" s="51" t="s">
        <v>149</v>
      </c>
      <c r="F163" s="51" t="s">
        <v>104</v>
      </c>
      <c r="G163" s="56">
        <v>75</v>
      </c>
      <c r="H163" s="56">
        <v>75</v>
      </c>
      <c r="I163" s="59">
        <f t="shared" si="7"/>
        <v>100</v>
      </c>
    </row>
    <row r="164" spans="1:9" s="88" customFormat="1" ht="51.75">
      <c r="A164" s="265" t="s">
        <v>219</v>
      </c>
      <c r="B164" s="281" t="s">
        <v>151</v>
      </c>
      <c r="C164" s="267">
        <v>942</v>
      </c>
      <c r="D164" s="268" t="s">
        <v>43</v>
      </c>
      <c r="E164" s="268" t="s">
        <v>152</v>
      </c>
      <c r="F164" s="268"/>
      <c r="G164" s="270">
        <f>G166</f>
        <v>50</v>
      </c>
      <c r="H164" s="270">
        <f>H166</f>
        <v>50</v>
      </c>
      <c r="I164" s="271">
        <f t="shared" si="7"/>
        <v>100</v>
      </c>
    </row>
    <row r="165" spans="1:9" s="60" customFormat="1" ht="13.5">
      <c r="A165" s="254" t="s">
        <v>404</v>
      </c>
      <c r="B165" s="209" t="s">
        <v>344</v>
      </c>
      <c r="C165" s="255">
        <v>942</v>
      </c>
      <c r="D165" s="256" t="s">
        <v>43</v>
      </c>
      <c r="E165" s="256" t="s">
        <v>152</v>
      </c>
      <c r="F165" s="256" t="s">
        <v>345</v>
      </c>
      <c r="G165" s="257">
        <v>50</v>
      </c>
      <c r="H165" s="257">
        <v>50</v>
      </c>
      <c r="I165" s="258">
        <f t="shared" si="7"/>
        <v>100</v>
      </c>
    </row>
    <row r="166" spans="1:9" s="60" customFormat="1" ht="13.5" thickBot="1">
      <c r="A166" s="91"/>
      <c r="B166" s="92" t="s">
        <v>103</v>
      </c>
      <c r="C166" s="93">
        <v>942</v>
      </c>
      <c r="D166" s="94" t="s">
        <v>43</v>
      </c>
      <c r="E166" s="94" t="s">
        <v>152</v>
      </c>
      <c r="F166" s="94" t="s">
        <v>104</v>
      </c>
      <c r="G166" s="95">
        <v>50</v>
      </c>
      <c r="H166" s="95">
        <v>50</v>
      </c>
      <c r="I166" s="96">
        <f t="shared" si="7"/>
        <v>100</v>
      </c>
    </row>
    <row r="167" spans="1:9" s="60" customFormat="1" ht="13.5" thickBot="1">
      <c r="A167" s="85" t="s">
        <v>220</v>
      </c>
      <c r="B167" s="70" t="s">
        <v>221</v>
      </c>
      <c r="C167" s="41">
        <v>942</v>
      </c>
      <c r="D167" s="42" t="s">
        <v>44</v>
      </c>
      <c r="E167" s="42"/>
      <c r="F167" s="42"/>
      <c r="G167" s="46">
        <f>G168</f>
        <v>11177.1</v>
      </c>
      <c r="H167" s="46">
        <f>H168</f>
        <v>11065.97138</v>
      </c>
      <c r="I167" s="47">
        <f t="shared" si="7"/>
        <v>99.00574728686333</v>
      </c>
    </row>
    <row r="168" spans="1:9" s="178" customFormat="1" ht="12.75">
      <c r="A168" s="193" t="s">
        <v>25</v>
      </c>
      <c r="B168" s="187" t="s">
        <v>23</v>
      </c>
      <c r="C168" s="188">
        <v>942</v>
      </c>
      <c r="D168" s="189" t="s">
        <v>45</v>
      </c>
      <c r="E168" s="189"/>
      <c r="F168" s="189"/>
      <c r="G168" s="191">
        <f>G169+G172</f>
        <v>11177.1</v>
      </c>
      <c r="H168" s="191">
        <f>H169+H172</f>
        <v>11065.97138</v>
      </c>
      <c r="I168" s="192">
        <f>I169</f>
        <v>98.92322445617945</v>
      </c>
    </row>
    <row r="169" spans="1:9" s="88" customFormat="1" ht="25.5">
      <c r="A169" s="264" t="s">
        <v>222</v>
      </c>
      <c r="B169" s="48" t="s">
        <v>223</v>
      </c>
      <c r="C169" s="49">
        <v>942</v>
      </c>
      <c r="D169" s="50" t="s">
        <v>45</v>
      </c>
      <c r="E169" s="50" t="s">
        <v>224</v>
      </c>
      <c r="F169" s="262"/>
      <c r="G169" s="52">
        <f>G171</f>
        <v>10320.5</v>
      </c>
      <c r="H169" s="52">
        <f>H171</f>
        <v>10209.37138</v>
      </c>
      <c r="I169" s="53">
        <f>I171</f>
        <v>98.92322445617945</v>
      </c>
    </row>
    <row r="170" spans="1:9" s="60" customFormat="1" ht="13.5">
      <c r="A170" s="222" t="s">
        <v>405</v>
      </c>
      <c r="B170" s="209" t="s">
        <v>344</v>
      </c>
      <c r="C170" s="87">
        <v>942</v>
      </c>
      <c r="D170" s="211" t="s">
        <v>45</v>
      </c>
      <c r="E170" s="211" t="s">
        <v>224</v>
      </c>
      <c r="F170" s="211" t="s">
        <v>345</v>
      </c>
      <c r="G170" s="212">
        <v>10320.5</v>
      </c>
      <c r="H170" s="212">
        <v>10209.37138</v>
      </c>
      <c r="I170" s="213">
        <f>H170*100/G170</f>
        <v>98.92322445617945</v>
      </c>
    </row>
    <row r="171" spans="1:9" s="60" customFormat="1" ht="12.75">
      <c r="A171" s="61"/>
      <c r="B171" s="58" t="s">
        <v>103</v>
      </c>
      <c r="C171" s="55">
        <v>942</v>
      </c>
      <c r="D171" s="51" t="s">
        <v>45</v>
      </c>
      <c r="E171" s="51" t="s">
        <v>224</v>
      </c>
      <c r="F171" s="51" t="s">
        <v>104</v>
      </c>
      <c r="G171" s="56">
        <v>10320.5</v>
      </c>
      <c r="H171" s="56">
        <v>10209.37138</v>
      </c>
      <c r="I171" s="59">
        <f>H171*100/G171</f>
        <v>98.92322445617945</v>
      </c>
    </row>
    <row r="172" spans="1:9" s="88" customFormat="1" ht="12.75">
      <c r="A172" s="264" t="s">
        <v>225</v>
      </c>
      <c r="B172" s="48" t="s">
        <v>209</v>
      </c>
      <c r="C172" s="49">
        <v>942</v>
      </c>
      <c r="D172" s="50" t="s">
        <v>45</v>
      </c>
      <c r="E172" s="50" t="s">
        <v>210</v>
      </c>
      <c r="F172" s="262"/>
      <c r="G172" s="52">
        <f>G174</f>
        <v>856.6</v>
      </c>
      <c r="H172" s="52">
        <f>H174</f>
        <v>856.6</v>
      </c>
      <c r="I172" s="53">
        <f>I174</f>
        <v>100</v>
      </c>
    </row>
    <row r="173" spans="1:9" s="60" customFormat="1" ht="13.5">
      <c r="A173" s="252" t="s">
        <v>406</v>
      </c>
      <c r="B173" s="209" t="s">
        <v>344</v>
      </c>
      <c r="C173" s="239">
        <v>942</v>
      </c>
      <c r="D173" s="240" t="s">
        <v>45</v>
      </c>
      <c r="E173" s="240" t="s">
        <v>210</v>
      </c>
      <c r="F173" s="240" t="s">
        <v>345</v>
      </c>
      <c r="G173" s="241">
        <v>856.6</v>
      </c>
      <c r="H173" s="241">
        <v>856.6</v>
      </c>
      <c r="I173" s="251">
        <f>H173*100/G173</f>
        <v>100</v>
      </c>
    </row>
    <row r="174" spans="1:9" s="60" customFormat="1" ht="13.5" thickBot="1">
      <c r="A174" s="63"/>
      <c r="B174" s="64" t="s">
        <v>103</v>
      </c>
      <c r="C174" s="65">
        <v>942</v>
      </c>
      <c r="D174" s="66" t="s">
        <v>45</v>
      </c>
      <c r="E174" s="66" t="s">
        <v>210</v>
      </c>
      <c r="F174" s="66" t="s">
        <v>104</v>
      </c>
      <c r="G174" s="67">
        <v>856.6</v>
      </c>
      <c r="H174" s="67">
        <v>856.6</v>
      </c>
      <c r="I174" s="68">
        <f>H174*100/G174</f>
        <v>100</v>
      </c>
    </row>
    <row r="175" spans="1:9" s="60" customFormat="1" ht="13.5" thickBot="1">
      <c r="A175" s="89" t="s">
        <v>226</v>
      </c>
      <c r="B175" s="70" t="s">
        <v>24</v>
      </c>
      <c r="C175" s="41">
        <v>942</v>
      </c>
      <c r="D175" s="42" t="s">
        <v>227</v>
      </c>
      <c r="E175" s="42"/>
      <c r="F175" s="97"/>
      <c r="G175" s="46">
        <f>G177+G180+G183</f>
        <v>11381.4</v>
      </c>
      <c r="H175" s="98">
        <f>H177+H180+H183</f>
        <v>11292.86117</v>
      </c>
      <c r="I175" s="47">
        <f>H175*100/G175</f>
        <v>99.22207434937707</v>
      </c>
    </row>
    <row r="176" spans="1:9" s="178" customFormat="1" ht="12.75">
      <c r="A176" s="195" t="s">
        <v>28</v>
      </c>
      <c r="B176" s="187" t="s">
        <v>26</v>
      </c>
      <c r="C176" s="188">
        <v>942</v>
      </c>
      <c r="D176" s="189" t="s">
        <v>228</v>
      </c>
      <c r="E176" s="189"/>
      <c r="F176" s="197"/>
      <c r="G176" s="191">
        <f>G177+G180</f>
        <v>1072.6000000000001</v>
      </c>
      <c r="H176" s="198">
        <f>H177+H180</f>
        <v>1072.5</v>
      </c>
      <c r="I176" s="192">
        <f>H176*100/G176</f>
        <v>99.99067685996643</v>
      </c>
    </row>
    <row r="177" spans="1:9" s="88" customFormat="1" ht="12.75">
      <c r="A177" s="80" t="s">
        <v>229</v>
      </c>
      <c r="B177" s="48" t="s">
        <v>407</v>
      </c>
      <c r="C177" s="49">
        <v>942</v>
      </c>
      <c r="D177" s="50" t="s">
        <v>228</v>
      </c>
      <c r="E177" s="50" t="s">
        <v>230</v>
      </c>
      <c r="F177" s="282"/>
      <c r="G177" s="52">
        <f>G179</f>
        <v>901.7</v>
      </c>
      <c r="H177" s="283">
        <f>H179</f>
        <v>901.6</v>
      </c>
      <c r="I177" s="53">
        <f>I179</f>
        <v>99.9889098369746</v>
      </c>
    </row>
    <row r="178" spans="1:9" s="224" customFormat="1" ht="13.5">
      <c r="A178" s="235" t="s">
        <v>408</v>
      </c>
      <c r="B178" s="208" t="s">
        <v>357</v>
      </c>
      <c r="C178" s="87">
        <v>942</v>
      </c>
      <c r="D178" s="211" t="s">
        <v>228</v>
      </c>
      <c r="E178" s="211" t="s">
        <v>230</v>
      </c>
      <c r="F178" s="286" t="s">
        <v>356</v>
      </c>
      <c r="G178" s="212">
        <v>901.7</v>
      </c>
      <c r="H178" s="284">
        <v>901.6</v>
      </c>
      <c r="I178" s="213">
        <f>H178*100/G178</f>
        <v>99.9889098369746</v>
      </c>
    </row>
    <row r="179" spans="1:9" s="60" customFormat="1" ht="12.75">
      <c r="A179" s="62"/>
      <c r="B179" s="54" t="s">
        <v>231</v>
      </c>
      <c r="C179" s="55">
        <v>942</v>
      </c>
      <c r="D179" s="51" t="s">
        <v>228</v>
      </c>
      <c r="E179" s="51" t="s">
        <v>230</v>
      </c>
      <c r="F179" s="100" t="s">
        <v>232</v>
      </c>
      <c r="G179" s="56">
        <v>901.7</v>
      </c>
      <c r="H179" s="99">
        <v>901.6</v>
      </c>
      <c r="I179" s="59">
        <f aca="true" t="shared" si="8" ref="I179:I189">H179*100/G179</f>
        <v>99.9889098369746</v>
      </c>
    </row>
    <row r="180" spans="1:9" s="88" customFormat="1" ht="12.75">
      <c r="A180" s="72" t="s">
        <v>233</v>
      </c>
      <c r="B180" s="48" t="s">
        <v>234</v>
      </c>
      <c r="C180" s="49">
        <v>942</v>
      </c>
      <c r="D180" s="50" t="s">
        <v>228</v>
      </c>
      <c r="E180" s="50" t="s">
        <v>235</v>
      </c>
      <c r="F180" s="285"/>
      <c r="G180" s="52">
        <f>G182</f>
        <v>170.9</v>
      </c>
      <c r="H180" s="283">
        <f>H182</f>
        <v>170.9</v>
      </c>
      <c r="I180" s="53">
        <f>I182</f>
        <v>100</v>
      </c>
    </row>
    <row r="181" spans="1:9" s="224" customFormat="1" ht="13.5">
      <c r="A181" s="287" t="s">
        <v>409</v>
      </c>
      <c r="B181" s="208" t="s">
        <v>357</v>
      </c>
      <c r="C181" s="87">
        <v>942</v>
      </c>
      <c r="D181" s="211" t="s">
        <v>228</v>
      </c>
      <c r="E181" s="211" t="s">
        <v>235</v>
      </c>
      <c r="F181" s="286" t="s">
        <v>356</v>
      </c>
      <c r="G181" s="212">
        <v>170.9</v>
      </c>
      <c r="H181" s="284">
        <v>170.9</v>
      </c>
      <c r="I181" s="213">
        <f>H181*100/G181</f>
        <v>100</v>
      </c>
    </row>
    <row r="182" spans="1:9" s="60" customFormat="1" ht="12.75">
      <c r="A182" s="62"/>
      <c r="B182" s="54" t="s">
        <v>231</v>
      </c>
      <c r="C182" s="55">
        <v>942</v>
      </c>
      <c r="D182" s="51" t="s">
        <v>228</v>
      </c>
      <c r="E182" s="51" t="s">
        <v>235</v>
      </c>
      <c r="F182" s="100" t="s">
        <v>232</v>
      </c>
      <c r="G182" s="56">
        <v>170.9</v>
      </c>
      <c r="H182" s="99">
        <v>170.9</v>
      </c>
      <c r="I182" s="59">
        <f>H182*100/G182</f>
        <v>100</v>
      </c>
    </row>
    <row r="183" spans="1:9" s="178" customFormat="1" ht="12.75">
      <c r="A183" s="179" t="s">
        <v>78</v>
      </c>
      <c r="B183" s="170" t="s">
        <v>27</v>
      </c>
      <c r="C183" s="171">
        <v>942</v>
      </c>
      <c r="D183" s="172" t="s">
        <v>236</v>
      </c>
      <c r="E183" s="172"/>
      <c r="F183" s="199"/>
      <c r="G183" s="174">
        <f>G186+G187</f>
        <v>10308.8</v>
      </c>
      <c r="H183" s="180">
        <f>H186+H187</f>
        <v>10220.36117</v>
      </c>
      <c r="I183" s="175">
        <f t="shared" si="8"/>
        <v>99.14210354260437</v>
      </c>
    </row>
    <row r="184" spans="1:9" s="88" customFormat="1" ht="25.5">
      <c r="A184" s="80" t="s">
        <v>237</v>
      </c>
      <c r="B184" s="234" t="s">
        <v>238</v>
      </c>
      <c r="C184" s="49">
        <v>942</v>
      </c>
      <c r="D184" s="50" t="s">
        <v>236</v>
      </c>
      <c r="E184" s="50" t="s">
        <v>239</v>
      </c>
      <c r="F184" s="262"/>
      <c r="G184" s="52">
        <f>G186</f>
        <v>6882.2</v>
      </c>
      <c r="H184" s="52">
        <f>H186</f>
        <v>6868.55</v>
      </c>
      <c r="I184" s="53">
        <f t="shared" si="8"/>
        <v>99.80166225916132</v>
      </c>
    </row>
    <row r="185" spans="1:9" s="60" customFormat="1" ht="13.5">
      <c r="A185" s="235" t="s">
        <v>410</v>
      </c>
      <c r="B185" s="260" t="s">
        <v>357</v>
      </c>
      <c r="C185" s="87">
        <v>942</v>
      </c>
      <c r="D185" s="211" t="s">
        <v>236</v>
      </c>
      <c r="E185" s="211" t="s">
        <v>239</v>
      </c>
      <c r="F185" s="211" t="s">
        <v>356</v>
      </c>
      <c r="G185" s="212">
        <v>6882.2</v>
      </c>
      <c r="H185" s="212">
        <v>6868.55</v>
      </c>
      <c r="I185" s="213">
        <f>H185*100/G185</f>
        <v>99.80166225916132</v>
      </c>
    </row>
    <row r="186" spans="1:9" s="60" customFormat="1" ht="12.75">
      <c r="A186" s="62"/>
      <c r="B186" s="54" t="s">
        <v>231</v>
      </c>
      <c r="C186" s="55">
        <v>942</v>
      </c>
      <c r="D186" s="51" t="s">
        <v>236</v>
      </c>
      <c r="E186" s="51" t="s">
        <v>239</v>
      </c>
      <c r="F186" s="51" t="s">
        <v>232</v>
      </c>
      <c r="G186" s="56">
        <v>6882.2</v>
      </c>
      <c r="H186" s="56">
        <v>6868.55</v>
      </c>
      <c r="I186" s="59">
        <f t="shared" si="8"/>
        <v>99.80166225916132</v>
      </c>
    </row>
    <row r="187" spans="1:9" s="88" customFormat="1" ht="25.5">
      <c r="A187" s="80" t="s">
        <v>240</v>
      </c>
      <c r="B187" s="48" t="s">
        <v>241</v>
      </c>
      <c r="C187" s="49">
        <v>942</v>
      </c>
      <c r="D187" s="50" t="s">
        <v>236</v>
      </c>
      <c r="E187" s="50" t="s">
        <v>242</v>
      </c>
      <c r="F187" s="262"/>
      <c r="G187" s="52">
        <f>G189</f>
        <v>3426.6</v>
      </c>
      <c r="H187" s="52">
        <f>H189</f>
        <v>3351.81117</v>
      </c>
      <c r="I187" s="53">
        <f t="shared" si="8"/>
        <v>97.81740413237611</v>
      </c>
    </row>
    <row r="188" spans="1:9" s="60" customFormat="1" ht="13.5">
      <c r="A188" s="247" t="s">
        <v>411</v>
      </c>
      <c r="B188" s="260" t="s">
        <v>357</v>
      </c>
      <c r="C188" s="239">
        <v>942</v>
      </c>
      <c r="D188" s="240" t="s">
        <v>236</v>
      </c>
      <c r="E188" s="240" t="s">
        <v>242</v>
      </c>
      <c r="F188" s="240" t="s">
        <v>356</v>
      </c>
      <c r="G188" s="241">
        <v>3426.6</v>
      </c>
      <c r="H188" s="241">
        <v>3351.81117</v>
      </c>
      <c r="I188" s="251">
        <f>H188*100/G188</f>
        <v>97.81740413237611</v>
      </c>
    </row>
    <row r="189" spans="1:9" s="60" customFormat="1" ht="13.5" thickBot="1">
      <c r="A189" s="73"/>
      <c r="B189" s="64" t="s">
        <v>243</v>
      </c>
      <c r="C189" s="65">
        <v>942</v>
      </c>
      <c r="D189" s="66" t="s">
        <v>236</v>
      </c>
      <c r="E189" s="66" t="s">
        <v>242</v>
      </c>
      <c r="F189" s="66" t="s">
        <v>244</v>
      </c>
      <c r="G189" s="67">
        <v>3426.6</v>
      </c>
      <c r="H189" s="67">
        <v>3351.81117</v>
      </c>
      <c r="I189" s="68">
        <f t="shared" si="8"/>
        <v>97.81740413237611</v>
      </c>
    </row>
    <row r="190" spans="1:9" s="60" customFormat="1" ht="13.5" thickBot="1">
      <c r="A190" s="89" t="s">
        <v>245</v>
      </c>
      <c r="B190" s="70" t="s">
        <v>64</v>
      </c>
      <c r="C190" s="41">
        <v>942</v>
      </c>
      <c r="D190" s="42" t="s">
        <v>66</v>
      </c>
      <c r="E190" s="42"/>
      <c r="F190" s="42"/>
      <c r="G190" s="46">
        <f>G191</f>
        <v>577.3</v>
      </c>
      <c r="H190" s="46">
        <f>H191</f>
        <v>577.3</v>
      </c>
      <c r="I190" s="47">
        <f>H190*100/G190</f>
        <v>100</v>
      </c>
    </row>
    <row r="191" spans="1:9" s="178" customFormat="1" ht="13.5" customHeight="1">
      <c r="A191" s="193" t="s">
        <v>79</v>
      </c>
      <c r="B191" s="187" t="s">
        <v>246</v>
      </c>
      <c r="C191" s="188">
        <v>942</v>
      </c>
      <c r="D191" s="189" t="s">
        <v>67</v>
      </c>
      <c r="E191" s="189"/>
      <c r="F191" s="197"/>
      <c r="G191" s="191">
        <f>G192</f>
        <v>577.3</v>
      </c>
      <c r="H191" s="198">
        <f>H192</f>
        <v>577.3</v>
      </c>
      <c r="I191" s="192">
        <f>I192</f>
        <v>100</v>
      </c>
    </row>
    <row r="192" spans="1:9" s="88" customFormat="1" ht="25.5">
      <c r="A192" s="264" t="s">
        <v>247</v>
      </c>
      <c r="B192" s="48" t="s">
        <v>248</v>
      </c>
      <c r="C192" s="49">
        <v>942</v>
      </c>
      <c r="D192" s="50" t="s">
        <v>67</v>
      </c>
      <c r="E192" s="50" t="s">
        <v>249</v>
      </c>
      <c r="F192" s="282"/>
      <c r="G192" s="52">
        <f>G194</f>
        <v>577.3</v>
      </c>
      <c r="H192" s="283">
        <f>H194</f>
        <v>577.3</v>
      </c>
      <c r="I192" s="53">
        <f>I194</f>
        <v>100</v>
      </c>
    </row>
    <row r="193" spans="1:9" s="60" customFormat="1" ht="13.5">
      <c r="A193" s="252" t="s">
        <v>412</v>
      </c>
      <c r="B193" s="209" t="s">
        <v>344</v>
      </c>
      <c r="C193" s="239">
        <v>942</v>
      </c>
      <c r="D193" s="240" t="s">
        <v>67</v>
      </c>
      <c r="E193" s="240" t="s">
        <v>249</v>
      </c>
      <c r="F193" s="240" t="s">
        <v>345</v>
      </c>
      <c r="G193" s="241">
        <v>577.3</v>
      </c>
      <c r="H193" s="259">
        <v>577.3</v>
      </c>
      <c r="I193" s="251">
        <f>H193*100/G193</f>
        <v>100</v>
      </c>
    </row>
    <row r="194" spans="1:9" s="60" customFormat="1" ht="13.5" thickBot="1">
      <c r="A194" s="73"/>
      <c r="B194" s="64" t="s">
        <v>250</v>
      </c>
      <c r="C194" s="65">
        <v>942</v>
      </c>
      <c r="D194" s="66" t="s">
        <v>67</v>
      </c>
      <c r="E194" s="66" t="s">
        <v>249</v>
      </c>
      <c r="F194" s="66" t="s">
        <v>104</v>
      </c>
      <c r="G194" s="67">
        <v>577.3</v>
      </c>
      <c r="H194" s="101">
        <v>577.3</v>
      </c>
      <c r="I194" s="68">
        <f>H194*100/G194</f>
        <v>100</v>
      </c>
    </row>
    <row r="195" spans="1:20" s="60" customFormat="1" ht="13.5" thickBot="1">
      <c r="A195" s="146">
        <v>1</v>
      </c>
      <c r="B195" s="147">
        <v>2</v>
      </c>
      <c r="C195" s="147">
        <v>3</v>
      </c>
      <c r="D195" s="148">
        <v>4</v>
      </c>
      <c r="E195" s="148">
        <v>5</v>
      </c>
      <c r="F195" s="147">
        <v>6</v>
      </c>
      <c r="G195" s="201">
        <v>7</v>
      </c>
      <c r="H195" s="149">
        <v>8</v>
      </c>
      <c r="I195" s="150">
        <v>9</v>
      </c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</row>
    <row r="196" spans="1:9" s="60" customFormat="1" ht="13.5" thickBot="1">
      <c r="A196" s="102" t="s">
        <v>251</v>
      </c>
      <c r="B196" s="70" t="s">
        <v>29</v>
      </c>
      <c r="C196" s="41">
        <v>942</v>
      </c>
      <c r="D196" s="42" t="s">
        <v>252</v>
      </c>
      <c r="E196" s="42"/>
      <c r="F196" s="42"/>
      <c r="G196" s="46">
        <f>G197</f>
        <v>2230.9</v>
      </c>
      <c r="H196" s="46">
        <f>H197</f>
        <v>2229.98</v>
      </c>
      <c r="I196" s="47">
        <f>H196*100/G196</f>
        <v>99.95876103814604</v>
      </c>
    </row>
    <row r="197" spans="1:9" s="178" customFormat="1" ht="12.75">
      <c r="A197" s="200" t="s">
        <v>253</v>
      </c>
      <c r="B197" s="187" t="s">
        <v>30</v>
      </c>
      <c r="C197" s="188">
        <v>942</v>
      </c>
      <c r="D197" s="189" t="s">
        <v>254</v>
      </c>
      <c r="E197" s="189"/>
      <c r="F197" s="197"/>
      <c r="G197" s="191">
        <f>G198</f>
        <v>2230.9</v>
      </c>
      <c r="H197" s="198">
        <f>H198</f>
        <v>2229.98</v>
      </c>
      <c r="I197" s="192">
        <f>I198</f>
        <v>99.95876103814604</v>
      </c>
    </row>
    <row r="198" spans="1:9" s="88" customFormat="1" ht="51" customHeight="1">
      <c r="A198" s="288" t="s">
        <v>255</v>
      </c>
      <c r="B198" s="48" t="s">
        <v>256</v>
      </c>
      <c r="C198" s="49">
        <v>942</v>
      </c>
      <c r="D198" s="50" t="s">
        <v>254</v>
      </c>
      <c r="E198" s="50" t="s">
        <v>257</v>
      </c>
      <c r="F198" s="282"/>
      <c r="G198" s="52">
        <f>G200</f>
        <v>2230.9</v>
      </c>
      <c r="H198" s="283">
        <f>H200</f>
        <v>2229.98</v>
      </c>
      <c r="I198" s="53">
        <f>I200</f>
        <v>99.95876103814604</v>
      </c>
    </row>
    <row r="199" spans="1:9" s="60" customFormat="1" ht="14.25" customHeight="1">
      <c r="A199" s="289" t="s">
        <v>413</v>
      </c>
      <c r="B199" s="209" t="s">
        <v>344</v>
      </c>
      <c r="C199" s="239">
        <v>942</v>
      </c>
      <c r="D199" s="240" t="s">
        <v>254</v>
      </c>
      <c r="E199" s="240" t="s">
        <v>257</v>
      </c>
      <c r="F199" s="240" t="s">
        <v>345</v>
      </c>
      <c r="G199" s="241">
        <v>2230.9</v>
      </c>
      <c r="H199" s="259">
        <v>2229.98</v>
      </c>
      <c r="I199" s="251">
        <f>H199*100/G199</f>
        <v>99.95876103814604</v>
      </c>
    </row>
    <row r="200" spans="1:9" s="60" customFormat="1" ht="13.5" thickBot="1">
      <c r="A200" s="63"/>
      <c r="B200" s="64" t="s">
        <v>103</v>
      </c>
      <c r="C200" s="65">
        <v>942</v>
      </c>
      <c r="D200" s="66" t="s">
        <v>254</v>
      </c>
      <c r="E200" s="66" t="s">
        <v>257</v>
      </c>
      <c r="F200" s="66" t="s">
        <v>104</v>
      </c>
      <c r="G200" s="67">
        <v>2230.9</v>
      </c>
      <c r="H200" s="101">
        <v>2229.98</v>
      </c>
      <c r="I200" s="68">
        <f>H200*100/G200</f>
        <v>99.95876103814604</v>
      </c>
    </row>
    <row r="201" spans="1:9" ht="13.5" thickBot="1">
      <c r="A201" s="85"/>
      <c r="B201" s="70" t="s">
        <v>31</v>
      </c>
      <c r="C201" s="41"/>
      <c r="D201" s="42"/>
      <c r="E201" s="42"/>
      <c r="F201" s="42"/>
      <c r="G201" s="46">
        <f>G5+G24</f>
        <v>183296.1</v>
      </c>
      <c r="H201" s="46">
        <f>H5+H24</f>
        <v>182869.94093999997</v>
      </c>
      <c r="I201" s="103">
        <f>H201*100/G201</f>
        <v>99.76750238548445</v>
      </c>
    </row>
    <row r="203" spans="1:9" ht="15">
      <c r="A203" s="104"/>
      <c r="B203" s="105"/>
      <c r="C203" s="104"/>
      <c r="D203" s="104"/>
      <c r="E203" s="104"/>
      <c r="F203" s="104"/>
      <c r="G203" s="104"/>
      <c r="H203" s="106"/>
      <c r="I203" s="107"/>
    </row>
    <row r="204" spans="1:8" ht="12.75">
      <c r="A204" s="104"/>
      <c r="B204" s="105"/>
      <c r="C204" s="104"/>
      <c r="D204" s="104"/>
      <c r="E204" s="104"/>
      <c r="F204" s="104"/>
      <c r="G204" s="104"/>
      <c r="H204" s="104"/>
    </row>
    <row r="205" spans="1:8" ht="12.75">
      <c r="A205" s="104"/>
      <c r="B205" s="105"/>
      <c r="C205" s="104"/>
      <c r="D205" s="104"/>
      <c r="E205" s="104"/>
      <c r="F205" s="104"/>
      <c r="G205" s="104"/>
      <c r="H205" s="104"/>
    </row>
    <row r="206" spans="1:8" ht="12.75">
      <c r="A206" s="104"/>
      <c r="B206" s="105"/>
      <c r="C206" s="104"/>
      <c r="D206" s="104"/>
      <c r="E206" s="104"/>
      <c r="F206" s="104"/>
      <c r="G206" s="104"/>
      <c r="H206" s="104"/>
    </row>
    <row r="207" spans="1:8" ht="12.75">
      <c r="A207" s="104"/>
      <c r="B207" s="105"/>
      <c r="C207" s="104"/>
      <c r="D207" s="104"/>
      <c r="E207" s="104"/>
      <c r="F207" s="104"/>
      <c r="G207" s="104"/>
      <c r="H207" s="104"/>
    </row>
    <row r="210" spans="1:9" s="108" customFormat="1" ht="12.75">
      <c r="A210" s="26"/>
      <c r="B210" s="27"/>
      <c r="C210" s="26"/>
      <c r="D210" s="26"/>
      <c r="E210" s="26"/>
      <c r="F210" s="26"/>
      <c r="G210" s="26"/>
      <c r="H210" s="26"/>
      <c r="I210" s="26"/>
    </row>
  </sheetData>
  <sheetProtection/>
  <mergeCells count="2">
    <mergeCell ref="E1:I1"/>
    <mergeCell ref="A2:I2"/>
  </mergeCells>
  <printOptions/>
  <pageMargins left="0.15748031496062992" right="0.15748031496062992" top="0.5905511811023623" bottom="0.3937007874015748" header="0.5118110236220472" footer="0.11811023622047245"/>
  <pageSetup horizontalDpi="600" verticalDpi="600" orientation="landscape" paperSize="9" scale="72" r:id="rId1"/>
  <headerFooter alignWithMargins="0">
    <oddFooter>&amp;CСтраница &amp;P</oddFooter>
  </headerFooter>
  <rowBreaks count="5" manualBreakCount="5">
    <brk id="30" max="8" man="1"/>
    <brk id="70" max="8" man="1"/>
    <brk id="107" max="8" man="1"/>
    <brk id="148" max="8" man="1"/>
    <brk id="19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80" zoomScaleSheetLayoutView="80" zoomScalePageLayoutView="0" workbookViewId="0" topLeftCell="A19">
      <selection activeCell="H6" sqref="H6"/>
    </sheetView>
  </sheetViews>
  <sheetFormatPr defaultColWidth="9.140625" defaultRowHeight="15"/>
  <cols>
    <col min="1" max="1" width="8.8515625" style="0" bestFit="1" customWidth="1"/>
    <col min="2" max="2" width="48.421875" style="0" customWidth="1"/>
    <col min="3" max="3" width="8.8515625" style="0" bestFit="1" customWidth="1"/>
    <col min="4" max="4" width="10.421875" style="0" customWidth="1"/>
    <col min="5" max="5" width="9.140625" style="0" bestFit="1" customWidth="1"/>
  </cols>
  <sheetData>
    <row r="1" spans="2:5" ht="14.25">
      <c r="B1" s="299" t="s">
        <v>63</v>
      </c>
      <c r="C1" s="299"/>
      <c r="D1" s="299"/>
      <c r="E1" s="299"/>
    </row>
    <row r="2" spans="2:5" ht="14.25">
      <c r="B2" s="299" t="s">
        <v>51</v>
      </c>
      <c r="C2" s="299"/>
      <c r="D2" s="299"/>
      <c r="E2" s="299"/>
    </row>
    <row r="3" spans="2:5" ht="14.25">
      <c r="B3" s="300" t="s">
        <v>52</v>
      </c>
      <c r="C3" s="300"/>
      <c r="D3" s="300"/>
      <c r="E3" s="300"/>
    </row>
    <row r="4" spans="2:5" ht="14.25">
      <c r="B4" s="300" t="s">
        <v>414</v>
      </c>
      <c r="C4" s="300"/>
      <c r="D4" s="300"/>
      <c r="E4" s="300"/>
    </row>
    <row r="5" ht="6.75" customHeight="1"/>
    <row r="6" spans="1:5" ht="57" customHeight="1">
      <c r="A6" s="298" t="s">
        <v>81</v>
      </c>
      <c r="B6" s="298"/>
      <c r="C6" s="298"/>
      <c r="D6" s="298"/>
      <c r="E6" s="298"/>
    </row>
    <row r="7" spans="1:5" ht="21">
      <c r="A7" s="4" t="s">
        <v>48</v>
      </c>
      <c r="B7" s="4" t="s">
        <v>0</v>
      </c>
      <c r="C7" s="5" t="s">
        <v>1</v>
      </c>
      <c r="D7" s="5" t="s">
        <v>49</v>
      </c>
      <c r="E7" s="5" t="s">
        <v>50</v>
      </c>
    </row>
    <row r="8" spans="1:5" ht="15.75" customHeight="1">
      <c r="A8" s="14">
        <v>1</v>
      </c>
      <c r="B8" s="15" t="s">
        <v>2</v>
      </c>
      <c r="C8" s="16" t="s">
        <v>32</v>
      </c>
      <c r="D8" s="17">
        <f>D9+D10+D11+D13+D12</f>
        <v>25023.3</v>
      </c>
      <c r="E8" s="23">
        <f>E9+E10+E11+E13</f>
        <v>24969.73649</v>
      </c>
    </row>
    <row r="9" spans="1:5" ht="28.5" customHeight="1">
      <c r="A9" s="4" t="s">
        <v>3</v>
      </c>
      <c r="B9" s="6" t="s">
        <v>4</v>
      </c>
      <c r="C9" s="7" t="s">
        <v>33</v>
      </c>
      <c r="D9" s="8">
        <v>1380.1</v>
      </c>
      <c r="E9" s="24">
        <f>'Приложение 2'!H7</f>
        <v>1371.62717</v>
      </c>
    </row>
    <row r="10" spans="1:5" ht="39" customHeight="1">
      <c r="A10" s="4" t="s">
        <v>5</v>
      </c>
      <c r="B10" s="6" t="s">
        <v>6</v>
      </c>
      <c r="C10" s="7" t="s">
        <v>34</v>
      </c>
      <c r="D10" s="8">
        <v>4988.5</v>
      </c>
      <c r="E10" s="24">
        <f>'Приложение 2'!H11</f>
        <v>4967.5086</v>
      </c>
    </row>
    <row r="11" spans="1:5" ht="42.75" customHeight="1">
      <c r="A11" s="4" t="s">
        <v>7</v>
      </c>
      <c r="B11" s="6" t="s">
        <v>8</v>
      </c>
      <c r="C11" s="7" t="s">
        <v>35</v>
      </c>
      <c r="D11" s="8">
        <v>18542.9</v>
      </c>
      <c r="E11" s="24">
        <f>'Приложение 2'!H26</f>
        <v>18532.80072</v>
      </c>
    </row>
    <row r="12" spans="1:5" ht="15" customHeight="1">
      <c r="A12" s="4" t="s">
        <v>9</v>
      </c>
      <c r="B12" s="6" t="s">
        <v>61</v>
      </c>
      <c r="C12" s="7" t="s">
        <v>62</v>
      </c>
      <c r="D12" s="8">
        <v>14</v>
      </c>
      <c r="E12" s="24">
        <v>0</v>
      </c>
    </row>
    <row r="13" spans="1:5" ht="16.5" customHeight="1">
      <c r="A13" s="4" t="s">
        <v>60</v>
      </c>
      <c r="B13" s="6" t="s">
        <v>55</v>
      </c>
      <c r="C13" s="7" t="s">
        <v>36</v>
      </c>
      <c r="D13" s="8">
        <v>97.8</v>
      </c>
      <c r="E13" s="24">
        <f>'Приложение 2'!H49</f>
        <v>97.8</v>
      </c>
    </row>
    <row r="14" spans="1:5" ht="24" customHeight="1">
      <c r="A14" s="14">
        <v>2</v>
      </c>
      <c r="B14" s="15" t="s">
        <v>10</v>
      </c>
      <c r="C14" s="18" t="s">
        <v>37</v>
      </c>
      <c r="D14" s="17">
        <f>D15</f>
        <v>53.7</v>
      </c>
      <c r="E14" s="23">
        <f>E15</f>
        <v>53.68</v>
      </c>
    </row>
    <row r="15" spans="1:5" ht="28.5" customHeight="1">
      <c r="A15" s="12" t="s">
        <v>11</v>
      </c>
      <c r="B15" s="6" t="s">
        <v>59</v>
      </c>
      <c r="C15" s="10" t="s">
        <v>155</v>
      </c>
      <c r="D15" s="8">
        <v>53.7</v>
      </c>
      <c r="E15" s="24">
        <f>'Приложение 2'!H73</f>
        <v>53.68</v>
      </c>
    </row>
    <row r="16" spans="1:5" ht="15" customHeight="1">
      <c r="A16" s="14">
        <v>3</v>
      </c>
      <c r="B16" s="15" t="s">
        <v>12</v>
      </c>
      <c r="C16" s="16" t="s">
        <v>38</v>
      </c>
      <c r="D16" s="17">
        <f>D17+D18+D19</f>
        <v>44742.9</v>
      </c>
      <c r="E16" s="23">
        <f>E17+E18+E19</f>
        <v>44742.72054</v>
      </c>
    </row>
    <row r="17" spans="1:5" ht="12.75" customHeight="1">
      <c r="A17" s="4" t="s">
        <v>13</v>
      </c>
      <c r="B17" s="6" t="s">
        <v>14</v>
      </c>
      <c r="C17" s="7" t="s">
        <v>39</v>
      </c>
      <c r="D17" s="8">
        <v>2109.8</v>
      </c>
      <c r="E17" s="24">
        <f>'Приложение 2'!H78</f>
        <v>2109.75895</v>
      </c>
    </row>
    <row r="18" spans="1:5" ht="13.5" customHeight="1">
      <c r="A18" s="4" t="s">
        <v>58</v>
      </c>
      <c r="B18" s="13" t="s">
        <v>53</v>
      </c>
      <c r="C18" s="7" t="s">
        <v>54</v>
      </c>
      <c r="D18" s="11">
        <v>42608.1</v>
      </c>
      <c r="E18" s="24">
        <f>'Приложение 2'!H82</f>
        <v>42607.96159</v>
      </c>
    </row>
    <row r="19" spans="1:5" ht="13.5" customHeight="1">
      <c r="A19" s="4" t="s">
        <v>68</v>
      </c>
      <c r="B19" s="13" t="s">
        <v>69</v>
      </c>
      <c r="C19" s="7" t="s">
        <v>70</v>
      </c>
      <c r="D19" s="11">
        <v>25</v>
      </c>
      <c r="E19" s="24">
        <f>'Приложение 2'!H91</f>
        <v>25</v>
      </c>
    </row>
    <row r="20" spans="1:5" ht="16.5" customHeight="1">
      <c r="A20" s="14">
        <v>4</v>
      </c>
      <c r="B20" s="15" t="s">
        <v>15</v>
      </c>
      <c r="C20" s="16" t="s">
        <v>40</v>
      </c>
      <c r="D20" s="17">
        <f>D21</f>
        <v>83765.6</v>
      </c>
      <c r="E20" s="23">
        <f>E21</f>
        <v>83764.07136</v>
      </c>
    </row>
    <row r="21" spans="1:5" ht="14.25" customHeight="1">
      <c r="A21" s="4" t="s">
        <v>16</v>
      </c>
      <c r="B21" s="6" t="s">
        <v>17</v>
      </c>
      <c r="C21" s="7" t="s">
        <v>41</v>
      </c>
      <c r="D21" s="8">
        <v>83765.6</v>
      </c>
      <c r="E21" s="24">
        <f>'Приложение 2'!H96</f>
        <v>83764.07136</v>
      </c>
    </row>
    <row r="22" spans="1:5" ht="14.25" customHeight="1">
      <c r="A22" s="14" t="s">
        <v>71</v>
      </c>
      <c r="B22" s="15" t="s">
        <v>72</v>
      </c>
      <c r="C22" s="16" t="s">
        <v>73</v>
      </c>
      <c r="D22" s="17">
        <f>D23</f>
        <v>146.5</v>
      </c>
      <c r="E22" s="23">
        <f>E23</f>
        <v>146.5</v>
      </c>
    </row>
    <row r="23" spans="1:5" ht="27" customHeight="1">
      <c r="A23" s="4" t="s">
        <v>19</v>
      </c>
      <c r="B23" s="6" t="s">
        <v>74</v>
      </c>
      <c r="C23" s="7" t="s">
        <v>75</v>
      </c>
      <c r="D23" s="8">
        <v>146.5</v>
      </c>
      <c r="E23" s="24">
        <f>'Приложение 2'!H131</f>
        <v>146.5</v>
      </c>
    </row>
    <row r="24" spans="1:5" ht="12.75" customHeight="1">
      <c r="A24" s="14">
        <v>6</v>
      </c>
      <c r="B24" s="15" t="s">
        <v>18</v>
      </c>
      <c r="C24" s="16" t="s">
        <v>42</v>
      </c>
      <c r="D24" s="17">
        <f>D26+D27+D25</f>
        <v>4197.4</v>
      </c>
      <c r="E24" s="23">
        <f>E26+E27+E25</f>
        <v>4027.12</v>
      </c>
    </row>
    <row r="25" spans="1:5" ht="25.5" customHeight="1">
      <c r="A25" s="4" t="s">
        <v>22</v>
      </c>
      <c r="B25" s="6" t="s">
        <v>56</v>
      </c>
      <c r="C25" s="7" t="s">
        <v>57</v>
      </c>
      <c r="D25" s="8">
        <v>73.4</v>
      </c>
      <c r="E25" s="24">
        <f>'Приложение 2'!H136</f>
        <v>73.4</v>
      </c>
    </row>
    <row r="26" spans="1:5" ht="15" customHeight="1">
      <c r="A26" s="4" t="s">
        <v>76</v>
      </c>
      <c r="B26" s="6" t="s">
        <v>20</v>
      </c>
      <c r="C26" s="7" t="s">
        <v>46</v>
      </c>
      <c r="D26" s="8">
        <v>3578</v>
      </c>
      <c r="E26" s="24">
        <f>'Приложение 2'!H140</f>
        <v>3407.72</v>
      </c>
    </row>
    <row r="27" spans="1:5" ht="15" customHeight="1">
      <c r="A27" s="4" t="s">
        <v>77</v>
      </c>
      <c r="B27" s="6" t="s">
        <v>47</v>
      </c>
      <c r="C27" s="7" t="s">
        <v>43</v>
      </c>
      <c r="D27" s="8">
        <v>546</v>
      </c>
      <c r="E27" s="24">
        <f>'Приложение 2'!H147</f>
        <v>546</v>
      </c>
    </row>
    <row r="28" spans="1:5" ht="15" customHeight="1">
      <c r="A28" s="19">
        <v>7</v>
      </c>
      <c r="B28" s="20" t="s">
        <v>21</v>
      </c>
      <c r="C28" s="18" t="s">
        <v>44</v>
      </c>
      <c r="D28" s="21">
        <f>D29</f>
        <v>11177.1</v>
      </c>
      <c r="E28" s="23">
        <f>E29</f>
        <v>11065.97138</v>
      </c>
    </row>
    <row r="29" spans="1:5" ht="13.5" customHeight="1">
      <c r="A29" s="4" t="s">
        <v>25</v>
      </c>
      <c r="B29" s="9" t="s">
        <v>23</v>
      </c>
      <c r="C29" s="7" t="s">
        <v>45</v>
      </c>
      <c r="D29" s="11">
        <v>11177.1</v>
      </c>
      <c r="E29" s="24">
        <f>'Приложение 2'!H168</f>
        <v>11065.97138</v>
      </c>
    </row>
    <row r="30" spans="1:5" ht="14.25" customHeight="1">
      <c r="A30" s="14">
        <v>8</v>
      </c>
      <c r="B30" s="15" t="s">
        <v>24</v>
      </c>
      <c r="C30" s="16">
        <v>1000</v>
      </c>
      <c r="D30" s="17">
        <f>D31+D32</f>
        <v>11381.4</v>
      </c>
      <c r="E30" s="23">
        <f>E31+E32</f>
        <v>11292.86117</v>
      </c>
    </row>
    <row r="31" spans="1:5" ht="15.75" customHeight="1">
      <c r="A31" s="4" t="s">
        <v>28</v>
      </c>
      <c r="B31" s="6" t="s">
        <v>26</v>
      </c>
      <c r="C31" s="7" t="s">
        <v>228</v>
      </c>
      <c r="D31" s="8">
        <v>1072.6</v>
      </c>
      <c r="E31" s="24">
        <f>'Приложение 2'!H176</f>
        <v>1072.5</v>
      </c>
    </row>
    <row r="32" spans="1:5" ht="13.5" customHeight="1">
      <c r="A32" s="4" t="s">
        <v>78</v>
      </c>
      <c r="B32" s="9" t="s">
        <v>27</v>
      </c>
      <c r="C32" s="10">
        <v>1004</v>
      </c>
      <c r="D32" s="8">
        <v>10308.8</v>
      </c>
      <c r="E32" s="24">
        <f>'Приложение 2'!H183</f>
        <v>10220.36117</v>
      </c>
    </row>
    <row r="33" spans="1:5" ht="13.5" customHeight="1">
      <c r="A33" s="14">
        <v>9</v>
      </c>
      <c r="B33" s="20" t="s">
        <v>64</v>
      </c>
      <c r="C33" s="18" t="s">
        <v>66</v>
      </c>
      <c r="D33" s="17">
        <f>D34</f>
        <v>577.3</v>
      </c>
      <c r="E33" s="23">
        <f>E34</f>
        <v>577.3</v>
      </c>
    </row>
    <row r="34" spans="1:5" ht="13.5" customHeight="1">
      <c r="A34" s="4" t="s">
        <v>79</v>
      </c>
      <c r="B34" s="9" t="s">
        <v>65</v>
      </c>
      <c r="C34" s="10" t="s">
        <v>67</v>
      </c>
      <c r="D34" s="8">
        <v>577.3</v>
      </c>
      <c r="E34" s="24">
        <f>'Приложение 2'!H191</f>
        <v>577.3</v>
      </c>
    </row>
    <row r="35" spans="1:5" ht="16.5" customHeight="1">
      <c r="A35" s="14">
        <v>10</v>
      </c>
      <c r="B35" s="15" t="s">
        <v>29</v>
      </c>
      <c r="C35" s="16">
        <v>1200</v>
      </c>
      <c r="D35" s="17">
        <f>D36</f>
        <v>2230.9</v>
      </c>
      <c r="E35" s="23">
        <f>E36</f>
        <v>2229.98</v>
      </c>
    </row>
    <row r="36" spans="1:5" ht="16.5" customHeight="1">
      <c r="A36" s="4" t="s">
        <v>80</v>
      </c>
      <c r="B36" s="6" t="s">
        <v>30</v>
      </c>
      <c r="C36" s="7">
        <v>1202</v>
      </c>
      <c r="D36" s="8">
        <v>2230.9</v>
      </c>
      <c r="E36" s="24">
        <f>'Приложение 2'!H197</f>
        <v>2229.98</v>
      </c>
    </row>
    <row r="37" spans="1:5" ht="15.75" customHeight="1">
      <c r="A37" s="12"/>
      <c r="B37" s="20" t="s">
        <v>31</v>
      </c>
      <c r="C37" s="22"/>
      <c r="D37" s="25">
        <f>D8+D14+D16+D20+D24+D28+D30+D35+D33+D22</f>
        <v>183296.09999999998</v>
      </c>
      <c r="E37" s="25">
        <f>E8+E14+E16+E20+E24+E28+E30+E35+E33+E22</f>
        <v>182869.94093999997</v>
      </c>
    </row>
    <row r="38" ht="15">
      <c r="A38" s="1"/>
    </row>
    <row r="39" spans="1:5" ht="14.25">
      <c r="A39" s="2"/>
      <c r="B39" s="2"/>
      <c r="C39" s="2"/>
      <c r="D39" s="3"/>
      <c r="E39" s="3"/>
    </row>
    <row r="40" spans="1:5" ht="14.25">
      <c r="A40" s="2"/>
      <c r="B40" s="2"/>
      <c r="C40" s="2"/>
      <c r="D40" s="2"/>
      <c r="E40" s="3"/>
    </row>
    <row r="41" spans="1:5" ht="14.25">
      <c r="A41" s="3"/>
      <c r="B41" s="3"/>
      <c r="C41" s="3"/>
      <c r="D41" s="3"/>
      <c r="E41" s="3"/>
    </row>
  </sheetData>
  <sheetProtection/>
  <mergeCells count="5">
    <mergeCell ref="A6:E6"/>
    <mergeCell ref="B1:E1"/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User</cp:lastModifiedBy>
  <cp:lastPrinted>2022-05-12T09:33:43Z</cp:lastPrinted>
  <dcterms:created xsi:type="dcterms:W3CDTF">2013-04-17T06:16:11Z</dcterms:created>
  <dcterms:modified xsi:type="dcterms:W3CDTF">2022-05-12T09:33:50Z</dcterms:modified>
  <cp:category/>
  <cp:version/>
  <cp:contentType/>
  <cp:contentStatus/>
</cp:coreProperties>
</file>